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y Stars\Economic Development\FY 2019\"/>
    </mc:Choice>
  </mc:AlternateContent>
  <xr:revisionPtr revIDLastSave="0" documentId="13_ncr:1_{4660B937-F352-4856-AACD-6DD93648E08C}" xr6:coauthVersionLast="44" xr6:coauthVersionMax="44" xr10:uidLastSave="{00000000-0000-0000-0000-000000000000}"/>
  <bookViews>
    <workbookView xWindow="25080" yWindow="-120" windowWidth="25440" windowHeight="15990" xr2:uid="{FA88D74F-B6E5-4331-BA7B-632D7012036D}"/>
  </bookViews>
  <sheets>
    <sheet name="CC summary 9.30.19" sheetId="1" r:id="rId1"/>
  </sheets>
  <definedNames>
    <definedName name="_xlnm.Print_Area" localSheetId="0">'CC summary 9.30.19'!$A$1:$N$82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M4" i="1" l="1"/>
  <c r="E28" i="1" l="1"/>
  <c r="L28" i="1" l="1"/>
  <c r="L31" i="1" s="1"/>
  <c r="M28" i="1" l="1"/>
  <c r="M31" i="1" l="1"/>
  <c r="J28" i="1"/>
  <c r="J31" i="1" s="1"/>
  <c r="I28" i="1"/>
  <c r="I31" i="1" s="1"/>
  <c r="H28" i="1"/>
  <c r="H31" i="1" s="1"/>
  <c r="G28" i="1"/>
  <c r="G31" i="1" s="1"/>
  <c r="K8" i="1"/>
  <c r="K28" i="1" s="1"/>
  <c r="L37" i="1" l="1"/>
  <c r="N28" i="1"/>
  <c r="N31" i="1" s="1"/>
  <c r="L36" i="1" l="1"/>
  <c r="L38" i="1" s="1"/>
  <c r="L39" i="1" s="1"/>
  <c r="K31" i="1"/>
  <c r="M37" i="1" l="1"/>
  <c r="M36" i="1"/>
  <c r="E31" i="1"/>
  <c r="F31" i="1"/>
  <c r="M38" i="1" l="1"/>
  <c r="M39" i="1" s="1"/>
</calcChain>
</file>

<file path=xl/sharedStrings.xml><?xml version="1.0" encoding="utf-8"?>
<sst xmlns="http://schemas.openxmlformats.org/spreadsheetml/2006/main" count="289" uniqueCount="135">
  <si>
    <t>City of Round Rock Economic Development Summary</t>
  </si>
  <si>
    <t>Company Name</t>
  </si>
  <si>
    <t>Term</t>
  </si>
  <si>
    <t>Type</t>
  </si>
  <si>
    <t>Summary</t>
  </si>
  <si>
    <t xml:space="preserve"># of EEs Req. </t>
  </si>
  <si>
    <t>Actual # of EEs Added</t>
  </si>
  <si>
    <t>Other Requirements</t>
  </si>
  <si>
    <t>Sales Tax Paid or Abated</t>
  </si>
  <si>
    <t>Prop Tax Paid or Abated</t>
  </si>
  <si>
    <t>EIPs       Paid</t>
  </si>
  <si>
    <r>
      <t>Total Paid or Abated to Date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</si>
  <si>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t>Net Property Tax Paid to City Since Contract Inception</t>
  </si>
  <si>
    <t>Net Sales Tax Paid to City Since Contract Inception</t>
  </si>
  <si>
    <t>SPG-Round Rock Premium Outlets</t>
  </si>
  <si>
    <t>2005-2010</t>
  </si>
  <si>
    <t>n/a</t>
  </si>
  <si>
    <t>Reimbursement for relocation of electric transformer</t>
  </si>
  <si>
    <t>IKEA</t>
  </si>
  <si>
    <t>2005-2013</t>
  </si>
  <si>
    <t>Rebate 100% of 1% sales tax</t>
  </si>
  <si>
    <t>confidential</t>
  </si>
  <si>
    <t>Tax Abate</t>
  </si>
  <si>
    <t xml:space="preserve">100% tax abatement of ad valorem taxes-NTE $5,000.000 aggregate of sales and property tax </t>
  </si>
  <si>
    <t xml:space="preserve">                                                      </t>
  </si>
  <si>
    <t xml:space="preserve">                                                                                           </t>
  </si>
  <si>
    <r>
      <t xml:space="preserve">Fisher-Rosemount/ Emerson </t>
    </r>
    <r>
      <rPr>
        <vertAlign val="superscript"/>
        <sz val="11"/>
        <color theme="1"/>
        <rFont val="Calibri"/>
        <family val="2"/>
        <scheme val="minor"/>
      </rPr>
      <t>2</t>
    </r>
  </si>
  <si>
    <t>2011-2019</t>
  </si>
  <si>
    <t>Agreement for $1,000,000 EIP over 8 years</t>
  </si>
  <si>
    <t>9079 hotel stays</t>
  </si>
  <si>
    <t>2001-2031</t>
  </si>
  <si>
    <t xml:space="preserve">Rebate portion of sales tax on telephone and internet sales in the City </t>
  </si>
  <si>
    <t>ClearCorrect</t>
  </si>
  <si>
    <t>2013-2023</t>
  </si>
  <si>
    <t>Bass Pro</t>
  </si>
  <si>
    <t>DMA (Thermasol)</t>
  </si>
  <si>
    <t>2013-2019</t>
  </si>
  <si>
    <t>2013-2018</t>
  </si>
  <si>
    <t>2015-2026</t>
  </si>
  <si>
    <t>2017-2019</t>
  </si>
  <si>
    <t>2015-2019</t>
  </si>
  <si>
    <t>2015-2020</t>
  </si>
  <si>
    <t>Total confidential</t>
  </si>
  <si>
    <t>Total before Dell</t>
  </si>
  <si>
    <t>Dell</t>
  </si>
  <si>
    <t>1993-2053</t>
  </si>
  <si>
    <t>Property tax rebate and sales tax sharing</t>
  </si>
  <si>
    <t>Grand Total</t>
  </si>
  <si>
    <t>NOTES:</t>
  </si>
  <si>
    <t>All Other</t>
  </si>
  <si>
    <t>Total with Dell</t>
  </si>
  <si>
    <t>All are current with the annual requirements.  None are out of compliance.</t>
  </si>
  <si>
    <t>Total Taxes</t>
  </si>
  <si>
    <t>less rebates</t>
  </si>
  <si>
    <t>Net taxes</t>
  </si>
  <si>
    <t>% Return</t>
  </si>
  <si>
    <t>Proportion Foods</t>
  </si>
  <si>
    <t>2015-2023</t>
  </si>
  <si>
    <t>2016-2026</t>
  </si>
  <si>
    <t>Kalahari</t>
  </si>
  <si>
    <t>2016 - 2061</t>
  </si>
  <si>
    <t>2017-2024</t>
  </si>
  <si>
    <t>2017-2023</t>
  </si>
  <si>
    <t>2018-2022</t>
  </si>
  <si>
    <t>Crow Group Series, LLC</t>
  </si>
  <si>
    <t>2018-2023</t>
  </si>
  <si>
    <t>2017-2028</t>
  </si>
  <si>
    <t>Stonemill Hospitality (Embassy Suites Hotel)</t>
  </si>
  <si>
    <t>2018-2019</t>
  </si>
  <si>
    <t>2018-2024</t>
  </si>
  <si>
    <t>Chatsworth Products, Inc</t>
  </si>
  <si>
    <t>2018-2025</t>
  </si>
  <si>
    <r>
      <t xml:space="preserve">3 </t>
    </r>
    <r>
      <rPr>
        <sz val="11"/>
        <color theme="1"/>
        <rFont val="Calibri"/>
        <family val="2"/>
        <scheme val="minor"/>
      </rPr>
      <t>HMH and Plaza agreement has provision for EIP reduction corresponding to number of jobs &gt;203 and &lt; 270.</t>
    </r>
  </si>
  <si>
    <t>Agreements Approved and Pending</t>
  </si>
  <si>
    <t>Agreements Not in Compliance</t>
  </si>
  <si>
    <t>EastGroup Properties
Phase I</t>
  </si>
  <si>
    <t>EastGroup Properties
Phase II</t>
  </si>
  <si>
    <t>2019-2026</t>
  </si>
  <si>
    <t>Active Agreements - through 9/30/19 (Continued)</t>
  </si>
  <si>
    <t>2018 Taxable Value</t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</si>
  <si>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Emerson's contract requires minimum hotel stays. To date, there have been 60,945 hotel stays.</t>
    </r>
  </si>
  <si>
    <t>UPS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</si>
  <si>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Economic incentive payments, tax rebates, tax abatements and/or sales tax sharing.</t>
    </r>
  </si>
  <si>
    <t>Phlur, Inc.</t>
  </si>
  <si>
    <t>2019-2024</t>
  </si>
  <si>
    <t>Construct public improvements and convention center.  After debt service is paid, share certain revenues (State rebates, City HOT, 1% sales tax and property tax) - Years 1-10 75%/25%; Years 11 - 40 50%/50%</t>
  </si>
  <si>
    <t>Construct 2 buildings, invest minimum of $7,000,000 and complete by 12/31/18.  Agreement was amended in Sept. 2019; CO was received 7/12/19, investment documentation received, and in compliance with terms. EIP's of $91,000 according to schedule.</t>
  </si>
  <si>
    <t>Construct 2 buildings, invest min. $9,000,000, and complete by 12/31/21.  EIP's of $96,000 according to schedule.</t>
  </si>
  <si>
    <t>Construct hotel and convention center and spend at least $20,000,000 by July 2019; 60 jobs; 57% of HOT tax rebated NTE $4,000,000.  2-yr. extension granted by Council Aug. 2019 changing completion date to July 2021.</t>
  </si>
  <si>
    <t>Construct a boutique hotel and spend $4,500,000 in improvements by Dec. 2018; 25 jobs; EIP's based on HOT tax and Property tax according to schedule NTE $440,000.</t>
  </si>
  <si>
    <t>Construct music venue and spend minimum of $10,000,000; complete on or before 12/1/19; 40 jobs; EIP's based on property tax paid according to schedule for 5 years; agreement amended/approved in Dec. 2019; new completion date is Dec. 31, 2021.</t>
  </si>
  <si>
    <t>Lease facility for 7 years; invest at least $1,200,000 in equipment and improvements; 40 jobs; EIP of $50,000 over 2 years.</t>
  </si>
  <si>
    <t>Investment $24,000,000 to construct 3 Class A office buildings - Phase I completed, Phase 2 complete by Dec. 2020, and Phase 3 complete by Dec. 2023.  ED loan of $2,200,000 with provisions for credits towards principal amount and forgiveness of interest if Crow complies with its development obligations.</t>
  </si>
  <si>
    <t>Lease space in bldg. at 900 E. Old Settlers Blvd; Invest $2,000,000 in facility improvements; $650,000 in bus. personal property; $75,000 EIP's according to schedule.</t>
  </si>
  <si>
    <t>Construct new facility and invest $17,000,000; EIP of $30,000 30 days after opening date; reimburse rollback taxes paid to the City (if any); waive construction permits and inspection fees up to $100,000</t>
  </si>
  <si>
    <t>Min $17,000,000 investment; conditioned upon lease to PAM and satisfaction of job requirements by PAM</t>
  </si>
  <si>
    <t>Min $200,000 on renovations and $750,000 in personal property and equipment; transfer and retain 30 employees; $75,000 EIP within 30 days of issuance of CO; waive up to $3,000 in permit fees.</t>
  </si>
  <si>
    <t>Build 100,000 sq. ft. bldg.; Reimb. $500,000 for improvements &amp; 100% of 1 cent sales tax</t>
  </si>
  <si>
    <t>Purchase 27 acres; spend $3,500,000 on const.; create 45 jobs; $400,000 EIP</t>
  </si>
  <si>
    <t>Invest $10,500,000; 41 jobs; EIP $150,000 + $50,000 job incentive</t>
  </si>
  <si>
    <t>Min. $10,500,000 in improvements; 5 yr. abatement</t>
  </si>
  <si>
    <t>Min. $7,000,000  improvements; 5-yr. lease w/South University; $50,000 in permits/fees waived</t>
  </si>
  <si>
    <t>Purchase property, construct facility &amp; improvements with a minimum cost of $4,000,000; transfer 48 jobs and add 7; $55,000 EIP within 30 days of CO</t>
  </si>
  <si>
    <t>Distribution &amp; warehouse facility; min. $13,000,000 in improvements; 400 jobs by 2021; $400,000 in EIP's over 3 yrs.; 50% Property Tax rebate for 2017-2023</t>
  </si>
  <si>
    <t>Odyssey Technical
Solutions</t>
  </si>
  <si>
    <t>2019 total taxable value</t>
  </si>
  <si>
    <t>Reimbursement for road improvements related to Outlet Mall development</t>
  </si>
  <si>
    <t>Create 100 jobs, Invest $1,500,000 in improvements; Reimb. $120,000 + $30,000 for jobs over 120</t>
  </si>
  <si>
    <t>3 year tax abatement on personal property tax per schedule</t>
  </si>
  <si>
    <t>Lease a facility and invest $250,000 in improvements; 100 jobs; $250,000 EIP's over 2 yrs.</t>
  </si>
  <si>
    <t>Minimum investment $4,000,000; job compliance; 
4-yr. tax abatement per schedule</t>
  </si>
  <si>
    <t>Round Rock Property Inv. (formerly DAC)</t>
  </si>
  <si>
    <t>5 yr. lease from DAC; invest $3,000,000 in improvements; 45 jobs; $75,000 EIP for jobs at CO</t>
  </si>
  <si>
    <t>TOTKN, LLC (Nutty Brown Café and Amphitheater)</t>
  </si>
  <si>
    <t>Min. $14,250,000 to constr. facility &amp; lease majority to HMH; up to $25,000 site prep and permit fees waived; 10-yr. tax abatement per  schedule</t>
  </si>
  <si>
    <r>
      <t>HMH Publishing</t>
    </r>
    <r>
      <rPr>
        <vertAlign val="superscript"/>
        <sz val="11"/>
        <color theme="1"/>
        <rFont val="Calibri"/>
        <family val="2"/>
        <scheme val="minor"/>
      </rPr>
      <t>3</t>
    </r>
  </si>
  <si>
    <t>Lease space in Plaza's bldg. thru 2026; 270 jobs; min. $3,000,000 in improvements; $350,000 in EIP's over 4 yrs.</t>
  </si>
  <si>
    <t>Recent and Active Agreements - through 9/30/19</t>
  </si>
  <si>
    <t xml:space="preserve">Purchase 50 acres, construct distribution facility, and invest approx. $70,000,000 in improvements to real &amp; personal property; 314 jobs; $500,000 EIP's over 2 yrs.;
additional property tax EIP's 2019-2026 </t>
  </si>
  <si>
    <r>
      <t>Insys Therapeutics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</si>
  <si>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Plaza</t>
    </r>
    <r>
      <rPr>
        <vertAlign val="superscript"/>
        <sz val="11"/>
        <color theme="1"/>
        <rFont val="Calibri"/>
        <family val="2"/>
        <scheme val="minor"/>
      </rPr>
      <t>5</t>
    </r>
  </si>
  <si>
    <r>
      <t>Sears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</si>
  <si>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Plaza and HMH are one agreement and each must be in compliance with all terms.</t>
    </r>
  </si>
  <si>
    <r>
      <t>South University</t>
    </r>
    <r>
      <rPr>
        <vertAlign val="superscript"/>
        <sz val="11"/>
        <color theme="1"/>
        <rFont val="Calibri"/>
        <family val="2"/>
        <scheme val="minor"/>
      </rPr>
      <t>7</t>
    </r>
  </si>
  <si>
    <r>
      <t>4</t>
    </r>
    <r>
      <rPr>
        <sz val="11"/>
        <color theme="1"/>
        <rFont val="Calibri"/>
        <family val="2"/>
        <scheme val="minor"/>
      </rPr>
      <t xml:space="preserve"> Insys met all compliance requirements for incentive payments. 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Insys has since filed for bankruptcy.  They did 
   not meet their employee count for 2019.</t>
    </r>
  </si>
  <si>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Sears post bankruptcy company has not responded to the City's contact. No additional rebates have been paid
   since March 2019.</t>
    </r>
  </si>
  <si>
    <r>
      <t>Lake Creek Hotel   (Ruby)</t>
    </r>
    <r>
      <rPr>
        <vertAlign val="superscript"/>
        <sz val="11"/>
        <color theme="1"/>
        <rFont val="Calibri"/>
        <family val="2"/>
        <scheme val="minor"/>
      </rPr>
      <t>8</t>
    </r>
  </si>
  <si>
    <r>
      <t>Medistar</t>
    </r>
    <r>
      <rPr>
        <vertAlign val="superscript"/>
        <sz val="11"/>
        <color theme="1"/>
        <rFont val="Calibri"/>
        <family val="2"/>
        <scheme val="minor"/>
      </rPr>
      <t>9</t>
    </r>
  </si>
  <si>
    <r>
      <t>Rosco Laboratories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</si>
  <si>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Legacy Labs</t>
    </r>
    <r>
      <rPr>
        <vertAlign val="superscript"/>
        <sz val="11"/>
        <color theme="1"/>
        <rFont val="Calibri"/>
        <family val="2"/>
        <scheme val="minor"/>
      </rPr>
      <t xml:space="preserve">11 </t>
    </r>
    <r>
      <rPr>
        <sz val="11"/>
        <color theme="1"/>
        <rFont val="Calibri"/>
        <family val="2"/>
        <scheme val="minor"/>
      </rPr>
      <t xml:space="preserve">             (formerly Veridia)</t>
    </r>
  </si>
  <si>
    <r>
      <rPr>
        <vertAlign val="superscript"/>
        <sz val="11"/>
        <color theme="1"/>
        <rFont val="Calibri"/>
        <family val="2"/>
        <scheme val="minor"/>
      </rPr>
      <t xml:space="preserve">9 </t>
    </r>
    <r>
      <rPr>
        <sz val="11"/>
        <color theme="1"/>
        <rFont val="Calibri"/>
        <family val="2"/>
        <scheme val="minor"/>
      </rPr>
      <t xml:space="preserve">Medistar did not meet investment requirements.
</t>
    </r>
  </si>
  <si>
    <r>
      <rPr>
        <vertAlign val="super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Rosco did not comply with City permitting requirements/did not meet investment requirements.</t>
    </r>
  </si>
  <si>
    <r>
      <t xml:space="preserve">11 </t>
    </r>
    <r>
      <rPr>
        <sz val="11"/>
        <color theme="1"/>
        <rFont val="Calibri"/>
        <family val="2"/>
        <scheme val="minor"/>
      </rPr>
      <t>Legacy Labs did not meet minimum employee counts; therefore no EIP for 2019.  Legacy Labs is no longer a functioning entity.  No EIP's will be paid.</t>
    </r>
  </si>
  <si>
    <r>
      <t>8</t>
    </r>
    <r>
      <rPr>
        <sz val="11"/>
        <color theme="1"/>
        <rFont val="Calibri"/>
        <family val="2"/>
        <scheme val="minor"/>
      </rPr>
      <t xml:space="preserve"> Ruby hotel has opened but has not received final CO</t>
    </r>
    <r>
      <rPr>
        <vertAlign val="superscript"/>
        <sz val="11"/>
        <color theme="1"/>
        <rFont val="Calibri"/>
        <family val="2"/>
        <scheme val="minor"/>
      </rPr>
      <t>.</t>
    </r>
  </si>
  <si>
    <r>
      <rPr>
        <vertAlign val="superscript"/>
        <sz val="11"/>
        <color theme="1"/>
        <rFont val="Calibri"/>
        <family val="2"/>
        <scheme val="minor"/>
      </rPr>
      <t xml:space="preserve">7 </t>
    </r>
    <r>
      <rPr>
        <sz val="11"/>
        <color theme="1"/>
        <rFont val="Calibri"/>
        <family val="2"/>
        <scheme val="minor"/>
      </rPr>
      <t>South University applied for exemption from Personal Property tax as it is a private school.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</si>
</sst>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164" fontId="2" fillId="2" borderId="0" xfId="1" applyNumberFormat="1" applyFont="1" applyFill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0" fontId="7" fillId="4" borderId="0" xfId="0" applyFont="1" applyFill="1" applyAlignment="1">
      <alignment horizontal="left" vertical="top"/>
    </xf>
    <xf numFmtId="0" fontId="7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 vertical="top" wrapText="1"/>
    </xf>
    <xf numFmtId="41" fontId="7" fillId="4" borderId="0" xfId="0" applyNumberFormat="1" applyFont="1" applyFill="1" applyAlignment="1">
      <alignment vertical="top" wrapText="1"/>
    </xf>
    <xf numFmtId="41" fontId="0" fillId="4" borderId="0" xfId="0" applyNumberFormat="1" applyFill="1" applyAlignment="1">
      <alignment horizontal="right" vertical="top" wrapText="1"/>
    </xf>
    <xf numFmtId="0" fontId="7" fillId="4" borderId="0" xfId="0" applyFont="1" applyFill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1" applyNumberFormat="1" applyFont="1"/>
    <xf numFmtId="0" fontId="0" fillId="4" borderId="0" xfId="0" applyFill="1" applyAlignment="1">
      <alignment vertical="top" wrapText="1"/>
    </xf>
    <xf numFmtId="0" fontId="0" fillId="4" borderId="0" xfId="0" applyFill="1" applyAlignment="1">
      <alignment horizontal="center" vertical="top" wrapText="1"/>
    </xf>
    <xf numFmtId="0" fontId="0" fillId="4" borderId="0" xfId="0" applyFill="1" applyAlignment="1">
      <alignment horizontal="center" wrapText="1"/>
    </xf>
    <xf numFmtId="41" fontId="0" fillId="4" borderId="0" xfId="0" applyNumberFormat="1" applyFill="1" applyAlignment="1">
      <alignment horizontal="center" vertical="top" wrapText="1"/>
    </xf>
    <xf numFmtId="41" fontId="0" fillId="4" borderId="0" xfId="0" applyNumberFormat="1" applyFill="1" applyAlignment="1">
      <alignment vertical="top" wrapText="1"/>
    </xf>
    <xf numFmtId="0" fontId="0" fillId="4" borderId="0" xfId="0" applyFill="1" applyAlignment="1">
      <alignment wrapText="1"/>
    </xf>
    <xf numFmtId="0" fontId="0" fillId="0" borderId="0" xfId="0" applyFill="1" applyAlignment="1">
      <alignment vertical="top" wrapText="1"/>
    </xf>
    <xf numFmtId="41" fontId="0" fillId="4" borderId="0" xfId="0" applyNumberFormat="1" applyFill="1" applyBorder="1" applyAlignment="1">
      <alignment vertical="top" wrapText="1"/>
    </xf>
    <xf numFmtId="41" fontId="0" fillId="4" borderId="0" xfId="0" applyNumberForma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0" xfId="0" applyFill="1" applyAlignment="1">
      <alignment horizontal="center" vertical="top"/>
    </xf>
    <xf numFmtId="41" fontId="0" fillId="4" borderId="0" xfId="0" applyNumberFormat="1" applyFill="1" applyAlignment="1">
      <alignment horizontal="center" vertical="top"/>
    </xf>
    <xf numFmtId="41" fontId="0" fillId="4" borderId="0" xfId="0" applyNumberFormat="1" applyFill="1" applyAlignment="1">
      <alignment horizontal="right" vertical="top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41" fontId="0" fillId="0" borderId="1" xfId="0" applyNumberFormat="1" applyFill="1" applyBorder="1" applyAlignment="1">
      <alignment horizontal="right" vertical="top" wrapText="1"/>
    </xf>
    <xf numFmtId="41" fontId="0" fillId="0" borderId="1" xfId="0" applyNumberFormat="1" applyFill="1" applyBorder="1" applyAlignment="1">
      <alignment vertical="top" wrapText="1"/>
    </xf>
    <xf numFmtId="0" fontId="0" fillId="3" borderId="1" xfId="0" applyFill="1" applyBorder="1" applyAlignment="1">
      <alignment horizontal="right" vertical="top"/>
    </xf>
    <xf numFmtId="41" fontId="3" fillId="0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42" fontId="3" fillId="0" borderId="0" xfId="0" applyNumberFormat="1" applyFont="1" applyAlignment="1">
      <alignment wrapText="1"/>
    </xf>
    <xf numFmtId="0" fontId="3" fillId="0" borderId="0" xfId="0" applyFont="1" applyFill="1"/>
    <xf numFmtId="164" fontId="3" fillId="0" borderId="0" xfId="1" applyNumberFormat="1" applyFont="1"/>
    <xf numFmtId="0" fontId="3" fillId="0" borderId="0" xfId="0" applyFont="1"/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wrapText="1"/>
    </xf>
    <xf numFmtId="3" fontId="0" fillId="4" borderId="1" xfId="0" applyNumberFormat="1" applyFill="1" applyBorder="1" applyAlignment="1">
      <alignment horizontal="right" wrapText="1"/>
    </xf>
    <xf numFmtId="41" fontId="0" fillId="4" borderId="1" xfId="0" applyNumberForma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2" fontId="3" fillId="0" borderId="0" xfId="0" applyNumberFormat="1" applyFont="1"/>
    <xf numFmtId="41" fontId="3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  <xf numFmtId="42" fontId="0" fillId="0" borderId="0" xfId="0" applyNumberFormat="1"/>
    <xf numFmtId="3" fontId="0" fillId="0" borderId="0" xfId="0" applyNumberFormat="1" applyFill="1"/>
    <xf numFmtId="0" fontId="3" fillId="0" borderId="2" xfId="0" applyFont="1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5" borderId="2" xfId="0" applyFill="1" applyBorder="1"/>
    <xf numFmtId="14" fontId="3" fillId="5" borderId="5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0" borderId="7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5" borderId="7" xfId="0" applyFont="1" applyFill="1" applyBorder="1" applyAlignment="1">
      <alignment horizontal="right"/>
    </xf>
    <xf numFmtId="42" fontId="0" fillId="5" borderId="0" xfId="0" applyNumberFormat="1" applyFill="1" applyBorder="1"/>
    <xf numFmtId="42" fontId="0" fillId="5" borderId="8" xfId="0" applyNumberFormat="1" applyFill="1" applyBorder="1"/>
    <xf numFmtId="165" fontId="0" fillId="0" borderId="7" xfId="0" applyNumberFormat="1" applyBorder="1"/>
    <xf numFmtId="41" fontId="0" fillId="5" borderId="1" xfId="0" applyNumberFormat="1" applyFill="1" applyBorder="1"/>
    <xf numFmtId="41" fontId="0" fillId="5" borderId="9" xfId="0" applyNumberFormat="1" applyFill="1" applyBorder="1"/>
    <xf numFmtId="0" fontId="0" fillId="0" borderId="7" xfId="0" applyBorder="1"/>
    <xf numFmtId="0" fontId="3" fillId="5" borderId="10" xfId="0" applyFont="1" applyFill="1" applyBorder="1" applyAlignment="1">
      <alignment horizontal="right"/>
    </xf>
    <xf numFmtId="9" fontId="0" fillId="5" borderId="11" xfId="2" applyNumberFormat="1" applyFont="1" applyFill="1" applyBorder="1"/>
    <xf numFmtId="9" fontId="0" fillId="5" borderId="12" xfId="2" applyNumberFormat="1" applyFont="1" applyFill="1" applyBorder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9" fontId="0" fillId="0" borderId="0" xfId="2" applyNumberFormat="1" applyFont="1" applyFill="1" applyBorder="1"/>
    <xf numFmtId="164" fontId="0" fillId="4" borderId="0" xfId="1" applyNumberFormat="1" applyFont="1" applyFill="1" applyAlignment="1">
      <alignment horizontal="center" vertical="top"/>
    </xf>
    <xf numFmtId="164" fontId="0" fillId="0" borderId="0" xfId="1" applyNumberFormat="1" applyFont="1" applyAlignment="1">
      <alignment horizontal="center" vertical="top"/>
    </xf>
    <xf numFmtId="164" fontId="0" fillId="4" borderId="0" xfId="1" applyNumberFormat="1" applyFont="1" applyFill="1" applyAlignment="1">
      <alignment vertical="top"/>
    </xf>
    <xf numFmtId="14" fontId="0" fillId="4" borderId="0" xfId="0" applyNumberFormat="1" applyFill="1" applyAlignment="1">
      <alignment horizontal="center" vertical="top"/>
    </xf>
    <xf numFmtId="164" fontId="0" fillId="0" borderId="0" xfId="1" applyNumberFormat="1" applyFont="1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/>
    <xf numFmtId="0" fontId="0" fillId="0" borderId="0" xfId="0" applyFill="1" applyAlignment="1">
      <alignment horizontal="right" vertical="top"/>
    </xf>
    <xf numFmtId="164" fontId="0" fillId="0" borderId="0" xfId="1" applyNumberFormat="1" applyFont="1" applyFill="1" applyAlignment="1">
      <alignment vertical="top"/>
    </xf>
    <xf numFmtId="164" fontId="0" fillId="4" borderId="0" xfId="1" applyNumberFormat="1" applyFont="1" applyFill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1" applyNumberFormat="1" applyFont="1"/>
    <xf numFmtId="0" fontId="9" fillId="5" borderId="0" xfId="0" applyFont="1" applyFill="1" applyBorder="1" applyAlignment="1">
      <alignment horizontal="right"/>
    </xf>
    <xf numFmtId="9" fontId="8" fillId="5" borderId="0" xfId="2" applyNumberFormat="1" applyFont="1" applyFill="1" applyBorder="1"/>
    <xf numFmtId="0" fontId="8" fillId="0" borderId="0" xfId="0" applyFont="1" applyFill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164" fontId="0" fillId="0" borderId="0" xfId="1" applyNumberFormat="1" applyFont="1" applyFill="1" applyAlignment="1">
      <alignment horizontal="right" vertical="top"/>
    </xf>
    <xf numFmtId="41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164" fontId="0" fillId="0" borderId="0" xfId="1" applyNumberFormat="1" applyFont="1" applyFill="1" applyAlignment="1">
      <alignment horizontal="center" vertical="top"/>
    </xf>
    <xf numFmtId="41" fontId="0" fillId="0" borderId="0" xfId="0" applyNumberFormat="1" applyFill="1" applyAlignment="1">
      <alignment horizontal="center" vertical="top"/>
    </xf>
    <xf numFmtId="0" fontId="7" fillId="5" borderId="0" xfId="0" applyFont="1" applyFill="1" applyAlignment="1">
      <alignment vertical="top" wrapText="1"/>
    </xf>
    <xf numFmtId="0" fontId="7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right" vertical="top" wrapText="1"/>
    </xf>
    <xf numFmtId="0" fontId="0" fillId="5" borderId="0" xfId="0" applyFill="1" applyAlignment="1">
      <alignment horizontal="right" vertical="top"/>
    </xf>
    <xf numFmtId="164" fontId="0" fillId="5" borderId="0" xfId="1" applyNumberFormat="1" applyFont="1" applyFill="1" applyAlignment="1">
      <alignment vertical="top"/>
    </xf>
    <xf numFmtId="42" fontId="7" fillId="5" borderId="0" xfId="0" applyNumberFormat="1" applyFont="1" applyFill="1" applyAlignment="1">
      <alignment vertical="top" wrapText="1"/>
    </xf>
    <xf numFmtId="164" fontId="7" fillId="5" borderId="0" xfId="1" applyNumberFormat="1" applyFont="1" applyFill="1" applyAlignment="1">
      <alignment horizontal="right" vertical="top" wrapText="1"/>
    </xf>
    <xf numFmtId="41" fontId="7" fillId="5" borderId="0" xfId="0" applyNumberFormat="1" applyFont="1" applyFill="1" applyAlignment="1">
      <alignment vertical="top" wrapText="1"/>
    </xf>
    <xf numFmtId="42" fontId="7" fillId="5" borderId="0" xfId="0" applyNumberFormat="1" applyFont="1" applyFill="1" applyAlignment="1">
      <alignment horizontal="right" vertical="top" wrapText="1"/>
    </xf>
    <xf numFmtId="0" fontId="0" fillId="5" borderId="0" xfId="0" applyFill="1" applyAlignment="1">
      <alignment vertical="top" wrapText="1"/>
    </xf>
    <xf numFmtId="0" fontId="0" fillId="5" borderId="0" xfId="0" applyFill="1" applyAlignment="1">
      <alignment horizontal="center" vertical="top" wrapText="1"/>
    </xf>
    <xf numFmtId="41" fontId="0" fillId="5" borderId="0" xfId="0" applyNumberFormat="1" applyFill="1" applyAlignment="1">
      <alignment horizontal="center" vertical="top" wrapText="1"/>
    </xf>
    <xf numFmtId="41" fontId="0" fillId="5" borderId="0" xfId="0" applyNumberFormat="1" applyFill="1" applyAlignment="1">
      <alignment vertical="top" wrapText="1"/>
    </xf>
    <xf numFmtId="41" fontId="0" fillId="5" borderId="0" xfId="0" applyNumberFormat="1" applyFill="1" applyAlignment="1">
      <alignment horizontal="right" vertical="top"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vertical="top"/>
    </xf>
    <xf numFmtId="0" fontId="0" fillId="5" borderId="0" xfId="0" applyFill="1" applyAlignment="1">
      <alignment horizontal="center" vertical="top"/>
    </xf>
    <xf numFmtId="0" fontId="0" fillId="5" borderId="0" xfId="0" applyFont="1" applyFill="1" applyAlignment="1">
      <alignment horizontal="right" vertical="top"/>
    </xf>
    <xf numFmtId="41" fontId="0" fillId="5" borderId="0" xfId="0" applyNumberFormat="1" applyFill="1" applyAlignment="1">
      <alignment horizontal="right" vertical="top"/>
    </xf>
    <xf numFmtId="3" fontId="0" fillId="5" borderId="0" xfId="0" applyNumberFormat="1" applyFill="1" applyAlignment="1">
      <alignment horizontal="right" vertical="top"/>
    </xf>
    <xf numFmtId="164" fontId="0" fillId="5" borderId="0" xfId="1" applyNumberFormat="1" applyFont="1" applyFill="1" applyAlignment="1">
      <alignment horizontal="center" vertical="top"/>
    </xf>
    <xf numFmtId="0" fontId="8" fillId="0" borderId="7" xfId="0" applyFont="1" applyBorder="1" applyAlignment="1">
      <alignment vertical="top"/>
    </xf>
    <xf numFmtId="0" fontId="0" fillId="4" borderId="0" xfId="0" applyFill="1"/>
    <xf numFmtId="164" fontId="0" fillId="4" borderId="1" xfId="1" applyNumberFormat="1" applyFont="1" applyFill="1" applyBorder="1" applyAlignment="1">
      <alignment wrapText="1"/>
    </xf>
    <xf numFmtId="42" fontId="0" fillId="4" borderId="0" xfId="0" applyNumberFormat="1" applyFill="1" applyAlignment="1">
      <alignment horizontal="right" vertical="top"/>
    </xf>
    <xf numFmtId="0" fontId="3" fillId="5" borderId="0" xfId="0" applyFont="1" applyFill="1" applyBorder="1" applyAlignment="1">
      <alignment horizontal="right"/>
    </xf>
    <xf numFmtId="9" fontId="0" fillId="5" borderId="0" xfId="2" applyNumberFormat="1" applyFont="1" applyFill="1" applyBorder="1"/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7" xfId="0" applyFont="1" applyBorder="1" applyAlignment="1">
      <alignment vertical="top"/>
    </xf>
    <xf numFmtId="0" fontId="0" fillId="0" borderId="0" xfId="0" quotePrefix="1"/>
    <xf numFmtId="42" fontId="0" fillId="0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41" fontId="0" fillId="0" borderId="0" xfId="0" applyNumberFormat="1" applyFill="1" applyAlignment="1">
      <alignment horizontal="right" vertical="top" wrapText="1"/>
    </xf>
    <xf numFmtId="41" fontId="0" fillId="0" borderId="0" xfId="0" applyNumberFormat="1" applyFill="1" applyAlignment="1">
      <alignment vertical="top" wrapText="1"/>
    </xf>
    <xf numFmtId="41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41" fontId="0" fillId="0" borderId="0" xfId="0" applyNumberFormat="1" applyFill="1" applyBorder="1" applyAlignment="1">
      <alignment horizontal="right" vertical="top" wrapText="1"/>
    </xf>
    <xf numFmtId="164" fontId="0" fillId="0" borderId="0" xfId="1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horizontal="right" vertical="top"/>
    </xf>
    <xf numFmtId="164" fontId="0" fillId="0" borderId="0" xfId="1" applyNumberFormat="1" applyFont="1" applyFill="1" applyBorder="1" applyAlignment="1">
      <alignment vertical="top"/>
    </xf>
    <xf numFmtId="0" fontId="7" fillId="4" borderId="0" xfId="0" applyFont="1" applyFill="1" applyAlignment="1">
      <alignment vertical="top" wrapText="1"/>
    </xf>
    <xf numFmtId="0" fontId="3" fillId="0" borderId="2" xfId="0" applyFont="1" applyBorder="1" applyAlignment="1">
      <alignment wrapText="1"/>
    </xf>
    <xf numFmtId="0" fontId="0" fillId="0" borderId="4" xfId="0" applyBorder="1"/>
    <xf numFmtId="0" fontId="0" fillId="0" borderId="12" xfId="0" applyBorder="1" applyAlignment="1">
      <alignment horizontal="center"/>
    </xf>
    <xf numFmtId="0" fontId="8" fillId="0" borderId="0" xfId="0" applyFont="1" applyBorder="1" applyAlignment="1">
      <alignment horizontal="center"/>
    </xf>
    <xf numFmtId="41" fontId="0" fillId="0" borderId="0" xfId="0" applyNumberFormat="1" applyFill="1" applyAlignment="1">
      <alignment horizontal="center" vertical="top" wrapText="1"/>
    </xf>
    <xf numFmtId="3" fontId="0" fillId="4" borderId="0" xfId="0" applyNumberFormat="1" applyFill="1" applyAlignment="1">
      <alignment horizontal="right" vertical="top"/>
    </xf>
    <xf numFmtId="41" fontId="0" fillId="4" borderId="1" xfId="0" applyNumberFormat="1" applyFill="1" applyBorder="1" applyAlignment="1">
      <alignment vertical="top" wrapText="1"/>
    </xf>
    <xf numFmtId="42" fontId="0" fillId="4" borderId="0" xfId="0" applyNumberFormat="1" applyFill="1" applyAlignment="1">
      <alignment horizontal="center" vertical="top"/>
    </xf>
    <xf numFmtId="42" fontId="3" fillId="0" borderId="0" xfId="0" applyNumberFormat="1" applyFont="1" applyFill="1"/>
    <xf numFmtId="3" fontId="0" fillId="0" borderId="0" xfId="0" applyNumberFormat="1" applyFill="1" applyAlignment="1">
      <alignment horizontal="center" vertical="top"/>
    </xf>
    <xf numFmtId="0" fontId="0" fillId="0" borderId="10" xfId="0" applyBorder="1" applyAlignment="1">
      <alignment vertical="top"/>
    </xf>
    <xf numFmtId="0" fontId="8" fillId="0" borderId="10" xfId="0" applyFont="1" applyBorder="1"/>
    <xf numFmtId="0" fontId="0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/>
    <xf numFmtId="0" fontId="5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9B0D-79FA-4607-8F5E-8F2CCA21D48F}">
  <sheetPr>
    <tabColor rgb="FF00B050"/>
    <pageSetUpPr fitToPage="1"/>
  </sheetPr>
  <dimension ref="A1:EO73"/>
  <sheetViews>
    <sheetView showGridLines="0" tabSelected="1" zoomScaleNormal="100" zoomScaleSheetLayoutView="100" workbookViewId="0">
      <selection activeCell="K3" sqref="K3"/>
    </sheetView>
  </sheetViews>
  <sheetFormatPr defaultRowHeight="15" x14ac:dyDescent="0.25"/>
  <cols>
    <col min="1" max="1" width="22.28515625" customWidth="1"/>
    <col min="2" max="2" width="10.42578125" style="54" customWidth="1"/>
    <col min="3" max="3" width="7.42578125" style="55" customWidth="1"/>
    <col min="4" max="4" width="48" customWidth="1"/>
    <col min="5" max="5" width="12.42578125" style="55" customWidth="1"/>
    <col min="6" max="6" width="7.7109375" style="55" customWidth="1"/>
    <col min="7" max="7" width="15.5703125" hidden="1" customWidth="1"/>
    <col min="8" max="8" width="12" style="16" hidden="1" customWidth="1"/>
    <col min="9" max="9" width="11" style="16" hidden="1" customWidth="1"/>
    <col min="10" max="10" width="9.140625" style="16" hidden="1" customWidth="1"/>
    <col min="11" max="11" width="14.85546875" customWidth="1"/>
    <col min="12" max="12" width="15.140625" style="87" bestFit="1" customWidth="1"/>
    <col min="13" max="13" width="16.7109375" customWidth="1"/>
    <col min="14" max="14" width="14.85546875" customWidth="1"/>
    <col min="15" max="145" width="9.140625" style="1"/>
  </cols>
  <sheetData>
    <row r="1" spans="1:145" ht="18.75" x14ac:dyDescent="0.3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5" ht="17.25" x14ac:dyDescent="0.3">
      <c r="A2" s="180" t="s">
        <v>117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5" ht="61.5" customHeight="1" x14ac:dyDescent="0.25">
      <c r="A3" s="2" t="s">
        <v>1</v>
      </c>
      <c r="B3" s="3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3" t="s">
        <v>11</v>
      </c>
      <c r="L3" s="5" t="s">
        <v>79</v>
      </c>
      <c r="M3" s="3" t="s">
        <v>12</v>
      </c>
      <c r="N3" s="3" t="s">
        <v>13</v>
      </c>
    </row>
    <row r="4" spans="1:145" ht="30" x14ac:dyDescent="0.25">
      <c r="A4" s="111" t="s">
        <v>14</v>
      </c>
      <c r="B4" s="112" t="s">
        <v>15</v>
      </c>
      <c r="C4" s="113">
        <v>380</v>
      </c>
      <c r="D4" s="112" t="s">
        <v>106</v>
      </c>
      <c r="E4" s="114" t="s">
        <v>16</v>
      </c>
      <c r="F4" s="114" t="s">
        <v>16</v>
      </c>
      <c r="G4" s="114"/>
      <c r="H4" s="115"/>
      <c r="I4" s="115"/>
      <c r="J4" s="116"/>
      <c r="K4" s="117">
        <v>2916046</v>
      </c>
      <c r="L4" s="117">
        <v>177200374</v>
      </c>
      <c r="M4" s="117">
        <f>8629908+1291349</f>
        <v>9921257</v>
      </c>
      <c r="N4" s="117">
        <v>36048538.920000002</v>
      </c>
    </row>
    <row r="5" spans="1:145" ht="15" customHeight="1" x14ac:dyDescent="0.25">
      <c r="A5" s="111"/>
      <c r="B5" s="112">
        <v>2012</v>
      </c>
      <c r="C5" s="113">
        <v>380</v>
      </c>
      <c r="D5" s="112" t="s">
        <v>17</v>
      </c>
      <c r="E5" s="114" t="s">
        <v>16</v>
      </c>
      <c r="F5" s="114" t="s">
        <v>16</v>
      </c>
      <c r="G5" s="114"/>
      <c r="H5" s="115"/>
      <c r="I5" s="115"/>
      <c r="J5" s="118">
        <v>195750</v>
      </c>
      <c r="K5" s="119">
        <v>195750</v>
      </c>
      <c r="L5" s="120" t="s">
        <v>16</v>
      </c>
      <c r="M5" s="120" t="s">
        <v>16</v>
      </c>
      <c r="N5" s="120" t="s">
        <v>16</v>
      </c>
    </row>
    <row r="6" spans="1:145" s="134" customFormat="1" ht="15" customHeight="1" x14ac:dyDescent="0.25">
      <c r="A6" s="6" t="s">
        <v>18</v>
      </c>
      <c r="B6" s="7" t="s">
        <v>19</v>
      </c>
      <c r="C6" s="8">
        <v>380</v>
      </c>
      <c r="D6" s="6" t="s">
        <v>20</v>
      </c>
      <c r="E6" s="9" t="s">
        <v>16</v>
      </c>
      <c r="F6" s="9" t="s">
        <v>16</v>
      </c>
      <c r="G6" s="9"/>
      <c r="H6" s="81">
        <v>4294643</v>
      </c>
      <c r="I6" s="29"/>
      <c r="J6" s="81"/>
      <c r="K6" s="10">
        <v>5000000</v>
      </c>
      <c r="L6" s="10">
        <v>40551304</v>
      </c>
      <c r="M6" s="10">
        <v>1335028</v>
      </c>
      <c r="N6" s="11" t="s">
        <v>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</row>
    <row r="7" spans="1:145" s="134" customFormat="1" ht="30" x14ac:dyDescent="0.25">
      <c r="A7" s="6"/>
      <c r="B7" s="7"/>
      <c r="C7" s="12" t="s">
        <v>22</v>
      </c>
      <c r="D7" s="7" t="s">
        <v>23</v>
      </c>
      <c r="E7" s="9"/>
      <c r="F7" s="9"/>
      <c r="G7" s="9"/>
      <c r="H7" s="29"/>
      <c r="I7" s="81">
        <v>705357</v>
      </c>
      <c r="J7" s="81"/>
      <c r="K7" s="10"/>
      <c r="L7" s="10" t="s">
        <v>24</v>
      </c>
      <c r="M7" s="10" t="s">
        <v>25</v>
      </c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</row>
    <row r="8" spans="1:145" ht="30" x14ac:dyDescent="0.25">
      <c r="A8" s="23" t="s">
        <v>34</v>
      </c>
      <c r="B8" s="149" t="s">
        <v>33</v>
      </c>
      <c r="C8" s="150">
        <v>380</v>
      </c>
      <c r="D8" s="151" t="s">
        <v>97</v>
      </c>
      <c r="E8" s="152" t="s">
        <v>16</v>
      </c>
      <c r="F8" s="152" t="s">
        <v>16</v>
      </c>
      <c r="G8" s="148"/>
      <c r="H8" s="153">
        <v>452970</v>
      </c>
      <c r="I8" s="154"/>
      <c r="J8" s="155">
        <v>500000</v>
      </c>
      <c r="K8" s="148">
        <f>J8</f>
        <v>500000</v>
      </c>
      <c r="L8" s="148">
        <v>21824481</v>
      </c>
      <c r="M8" s="148">
        <v>329235</v>
      </c>
      <c r="N8" s="146" t="s">
        <v>21</v>
      </c>
    </row>
    <row r="9" spans="1:145" s="134" customFormat="1" ht="30" customHeight="1" x14ac:dyDescent="0.25">
      <c r="A9" s="17" t="s">
        <v>32</v>
      </c>
      <c r="B9" s="17" t="s">
        <v>33</v>
      </c>
      <c r="C9" s="18">
        <v>380</v>
      </c>
      <c r="D9" s="22" t="s">
        <v>107</v>
      </c>
      <c r="E9" s="20">
        <v>100</v>
      </c>
      <c r="F9" s="20">
        <v>186</v>
      </c>
      <c r="G9" s="21"/>
      <c r="H9" s="29"/>
      <c r="I9" s="29"/>
      <c r="J9" s="83">
        <v>150000</v>
      </c>
      <c r="K9" s="21">
        <v>150000</v>
      </c>
      <c r="L9" s="21">
        <v>4932976</v>
      </c>
      <c r="M9" s="21">
        <v>71461</v>
      </c>
      <c r="N9" s="11" t="s">
        <v>16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</row>
    <row r="10" spans="1:145" ht="30.75" customHeight="1" x14ac:dyDescent="0.25">
      <c r="A10" s="121" t="s">
        <v>35</v>
      </c>
      <c r="B10" s="121" t="s">
        <v>36</v>
      </c>
      <c r="C10" s="122">
        <v>380</v>
      </c>
      <c r="D10" s="126" t="s">
        <v>98</v>
      </c>
      <c r="E10" s="123">
        <v>40</v>
      </c>
      <c r="F10" s="123">
        <v>52</v>
      </c>
      <c r="G10" s="124"/>
      <c r="H10" s="115"/>
      <c r="I10" s="115"/>
      <c r="J10" s="116">
        <v>400000</v>
      </c>
      <c r="K10" s="124">
        <v>400000</v>
      </c>
      <c r="L10" s="124">
        <v>2894962</v>
      </c>
      <c r="M10" s="124">
        <v>26608</v>
      </c>
      <c r="N10" s="125" t="s">
        <v>16</v>
      </c>
    </row>
    <row r="11" spans="1:145" s="134" customFormat="1" ht="32.25" x14ac:dyDescent="0.25">
      <c r="A11" s="17" t="s">
        <v>26</v>
      </c>
      <c r="B11" s="17" t="s">
        <v>27</v>
      </c>
      <c r="C11" s="18">
        <v>380</v>
      </c>
      <c r="D11" s="156" t="s">
        <v>28</v>
      </c>
      <c r="E11" s="20">
        <v>745</v>
      </c>
      <c r="F11" s="20">
        <v>840</v>
      </c>
      <c r="G11" s="21" t="s">
        <v>29</v>
      </c>
      <c r="H11" s="29"/>
      <c r="I11" s="29"/>
      <c r="J11" s="83">
        <v>785700</v>
      </c>
      <c r="K11" s="21">
        <v>1000000</v>
      </c>
      <c r="L11" s="21">
        <v>77158387</v>
      </c>
      <c r="M11" s="21">
        <v>1781792</v>
      </c>
      <c r="N11" s="11" t="s">
        <v>21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</row>
    <row r="12" spans="1:145" ht="30.6" customHeight="1" x14ac:dyDescent="0.25">
      <c r="A12" s="127" t="s">
        <v>115</v>
      </c>
      <c r="B12" s="127" t="s">
        <v>38</v>
      </c>
      <c r="C12" s="128">
        <v>380</v>
      </c>
      <c r="D12" s="121" t="s">
        <v>116</v>
      </c>
      <c r="E12" s="115">
        <v>270</v>
      </c>
      <c r="F12" s="129">
        <v>234</v>
      </c>
      <c r="G12" s="128"/>
      <c r="H12" s="115"/>
      <c r="I12" s="115"/>
      <c r="J12" s="116">
        <v>100000</v>
      </c>
      <c r="K12" s="130">
        <v>275926</v>
      </c>
      <c r="L12" s="131" t="s">
        <v>16</v>
      </c>
      <c r="M12" s="131" t="s">
        <v>16</v>
      </c>
      <c r="N12" s="115" t="s">
        <v>21</v>
      </c>
    </row>
    <row r="13" spans="1:145" s="134" customFormat="1" ht="30" x14ac:dyDescent="0.25">
      <c r="A13" s="127"/>
      <c r="B13" s="127" t="s">
        <v>39</v>
      </c>
      <c r="C13" s="122" t="s">
        <v>22</v>
      </c>
      <c r="D13" s="121" t="s">
        <v>108</v>
      </c>
      <c r="E13" s="115">
        <v>270</v>
      </c>
      <c r="F13" s="129">
        <v>234</v>
      </c>
      <c r="G13" s="128"/>
      <c r="H13" s="115"/>
      <c r="I13" s="132">
        <v>0</v>
      </c>
      <c r="J13" s="115"/>
      <c r="K13" s="130">
        <v>16603</v>
      </c>
      <c r="L13" s="130">
        <v>2662751</v>
      </c>
      <c r="M13" s="130">
        <v>5916</v>
      </c>
      <c r="N13" s="115" t="s">
        <v>16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</row>
    <row r="14" spans="1:145" s="134" customFormat="1" ht="30" customHeight="1" x14ac:dyDescent="0.25">
      <c r="A14" s="17" t="s">
        <v>119</v>
      </c>
      <c r="B14" s="17" t="s">
        <v>36</v>
      </c>
      <c r="C14" s="18">
        <v>380</v>
      </c>
      <c r="D14" s="22" t="s">
        <v>99</v>
      </c>
      <c r="E14" s="20">
        <v>41</v>
      </c>
      <c r="F14" s="20">
        <v>58</v>
      </c>
      <c r="G14" s="21"/>
      <c r="H14" s="29"/>
      <c r="I14" s="29"/>
      <c r="J14" s="83">
        <v>190000</v>
      </c>
      <c r="K14" s="21">
        <v>200000</v>
      </c>
      <c r="L14" s="21"/>
      <c r="M14" s="21"/>
      <c r="N14" s="11" t="s">
        <v>21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</row>
    <row r="15" spans="1:145" ht="30" x14ac:dyDescent="0.25">
      <c r="A15" s="22"/>
      <c r="B15" s="22"/>
      <c r="C15" s="18" t="s">
        <v>22</v>
      </c>
      <c r="D15" s="17" t="s">
        <v>100</v>
      </c>
      <c r="E15" s="11" t="s">
        <v>16</v>
      </c>
      <c r="F15" s="11" t="s">
        <v>16</v>
      </c>
      <c r="G15" s="21"/>
      <c r="H15" s="29"/>
      <c r="I15" s="81">
        <v>66719</v>
      </c>
      <c r="J15" s="29"/>
      <c r="K15" s="21">
        <v>118375</v>
      </c>
      <c r="L15" s="21">
        <v>19251185</v>
      </c>
      <c r="M15" s="21">
        <v>149737</v>
      </c>
      <c r="N15" s="21"/>
    </row>
    <row r="16" spans="1:145" ht="45" customHeight="1" x14ac:dyDescent="0.25">
      <c r="A16" s="23" t="s">
        <v>104</v>
      </c>
      <c r="B16" s="102" t="s">
        <v>40</v>
      </c>
      <c r="C16" s="103">
        <v>380</v>
      </c>
      <c r="D16" s="23" t="s">
        <v>102</v>
      </c>
      <c r="E16" s="88">
        <v>55</v>
      </c>
      <c r="F16" s="88">
        <v>59</v>
      </c>
      <c r="G16" s="103"/>
      <c r="H16" s="88"/>
      <c r="I16" s="88"/>
      <c r="J16" s="89">
        <v>108000</v>
      </c>
      <c r="K16" s="105">
        <v>108000</v>
      </c>
      <c r="L16" s="105"/>
      <c r="M16" s="103"/>
      <c r="N16" s="88" t="s">
        <v>16</v>
      </c>
    </row>
    <row r="17" spans="1:145" ht="30" x14ac:dyDescent="0.25">
      <c r="A17" s="102"/>
      <c r="B17" s="102" t="s">
        <v>41</v>
      </c>
      <c r="C17" s="34" t="s">
        <v>22</v>
      </c>
      <c r="D17" s="23" t="s">
        <v>110</v>
      </c>
      <c r="E17" s="88" t="s">
        <v>16</v>
      </c>
      <c r="F17" s="88" t="s">
        <v>16</v>
      </c>
      <c r="G17" s="103"/>
      <c r="H17" s="88"/>
      <c r="I17" s="109">
        <v>1689</v>
      </c>
      <c r="J17" s="88"/>
      <c r="K17" s="105">
        <v>24241</v>
      </c>
      <c r="L17" s="110">
        <v>6041556</v>
      </c>
      <c r="M17" s="110">
        <v>24955</v>
      </c>
      <c r="N17" s="88" t="s">
        <v>16</v>
      </c>
    </row>
    <row r="18" spans="1:145" s="134" customFormat="1" ht="45" customHeight="1" x14ac:dyDescent="0.25">
      <c r="A18" s="28" t="s">
        <v>120</v>
      </c>
      <c r="B18" s="28" t="s">
        <v>38</v>
      </c>
      <c r="C18" s="18" t="s">
        <v>22</v>
      </c>
      <c r="D18" s="17" t="s">
        <v>114</v>
      </c>
      <c r="E18" s="29" t="s">
        <v>16</v>
      </c>
      <c r="F18" s="29" t="s">
        <v>16</v>
      </c>
      <c r="G18" s="30"/>
      <c r="H18" s="29"/>
      <c r="I18" s="81">
        <v>0</v>
      </c>
      <c r="J18" s="29"/>
      <c r="K18" s="162">
        <v>151649</v>
      </c>
      <c r="L18" s="31">
        <v>27000000</v>
      </c>
      <c r="M18" s="32">
        <v>96126</v>
      </c>
      <c r="N18" s="162" t="s">
        <v>16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</row>
    <row r="19" spans="1:145" ht="45" customHeight="1" x14ac:dyDescent="0.25">
      <c r="A19" s="102" t="s">
        <v>56</v>
      </c>
      <c r="B19" s="102" t="s">
        <v>57</v>
      </c>
      <c r="C19" s="103">
        <v>380</v>
      </c>
      <c r="D19" s="23" t="s">
        <v>103</v>
      </c>
      <c r="E19" s="88">
        <v>400</v>
      </c>
      <c r="F19" s="88">
        <v>416</v>
      </c>
      <c r="G19" s="88"/>
      <c r="H19" s="104"/>
      <c r="I19" s="104"/>
      <c r="J19" s="104"/>
      <c r="K19" s="105">
        <v>404453</v>
      </c>
      <c r="L19" s="105">
        <v>21872854</v>
      </c>
      <c r="M19" s="105">
        <v>84812</v>
      </c>
      <c r="N19" s="88" t="s">
        <v>21</v>
      </c>
    </row>
    <row r="20" spans="1:145" ht="30" customHeight="1" x14ac:dyDescent="0.25">
      <c r="A20" s="17" t="s">
        <v>111</v>
      </c>
      <c r="B20" s="17" t="s">
        <v>37</v>
      </c>
      <c r="C20" s="18" t="s">
        <v>22</v>
      </c>
      <c r="D20" s="17" t="s">
        <v>101</v>
      </c>
      <c r="E20" s="25" t="s">
        <v>16</v>
      </c>
      <c r="F20" s="25" t="s">
        <v>16</v>
      </c>
      <c r="G20" s="163"/>
      <c r="H20" s="29"/>
      <c r="I20" s="81">
        <v>21535</v>
      </c>
      <c r="J20" s="29"/>
      <c r="K20" s="24">
        <v>52154</v>
      </c>
      <c r="L20" s="24">
        <v>10164622</v>
      </c>
      <c r="M20" s="24">
        <v>98216</v>
      </c>
      <c r="N20" s="25" t="s">
        <v>16</v>
      </c>
    </row>
    <row r="21" spans="1:145" ht="30" customHeight="1" x14ac:dyDescent="0.25">
      <c r="A21" s="23" t="s">
        <v>121</v>
      </c>
      <c r="B21" s="23" t="s">
        <v>30</v>
      </c>
      <c r="C21" s="34">
        <v>380</v>
      </c>
      <c r="D21" s="23" t="s">
        <v>31</v>
      </c>
      <c r="E21" s="146" t="s">
        <v>16</v>
      </c>
      <c r="F21" s="146" t="s">
        <v>16</v>
      </c>
      <c r="G21" s="147"/>
      <c r="H21" s="109">
        <v>5658847</v>
      </c>
      <c r="I21" s="88"/>
      <c r="J21" s="109"/>
      <c r="K21" s="147">
        <v>6287301</v>
      </c>
      <c r="L21" s="147">
        <v>16077011</v>
      </c>
      <c r="M21" s="147">
        <v>1050941</v>
      </c>
      <c r="N21" s="147">
        <v>17307272</v>
      </c>
    </row>
    <row r="22" spans="1:145" ht="18.75" x14ac:dyDescent="0.3">
      <c r="A22" s="179" t="s">
        <v>0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</row>
    <row r="23" spans="1:145" ht="17.25" x14ac:dyDescent="0.3">
      <c r="A23" s="180" t="s">
        <v>78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</row>
    <row r="24" spans="1:145" ht="61.5" customHeight="1" x14ac:dyDescent="0.25">
      <c r="A24" s="2" t="s">
        <v>1</v>
      </c>
      <c r="B24" s="3" t="s">
        <v>2</v>
      </c>
      <c r="C24" s="3" t="s">
        <v>3</v>
      </c>
      <c r="D24" s="2" t="s">
        <v>4</v>
      </c>
      <c r="E24" s="3" t="s">
        <v>5</v>
      </c>
      <c r="F24" s="3" t="s">
        <v>6</v>
      </c>
      <c r="G24" s="3" t="s">
        <v>7</v>
      </c>
      <c r="H24" s="4" t="s">
        <v>8</v>
      </c>
      <c r="I24" s="4" t="s">
        <v>9</v>
      </c>
      <c r="J24" s="4" t="s">
        <v>10</v>
      </c>
      <c r="K24" s="3" t="s">
        <v>11</v>
      </c>
      <c r="L24" s="5" t="s">
        <v>79</v>
      </c>
      <c r="M24" s="3" t="s">
        <v>12</v>
      </c>
      <c r="N24" s="3" t="s">
        <v>13</v>
      </c>
    </row>
    <row r="25" spans="1:145" s="134" customFormat="1" ht="30.75" customHeight="1" x14ac:dyDescent="0.25">
      <c r="A25" s="23" t="s">
        <v>123</v>
      </c>
      <c r="B25" s="23" t="s">
        <v>37</v>
      </c>
      <c r="C25" s="34">
        <v>380</v>
      </c>
      <c r="D25" s="23" t="s">
        <v>112</v>
      </c>
      <c r="E25" s="161">
        <v>55</v>
      </c>
      <c r="F25" s="161">
        <v>53.5</v>
      </c>
      <c r="G25" s="147"/>
      <c r="H25" s="88"/>
      <c r="I25" s="88"/>
      <c r="J25" s="89">
        <v>75000</v>
      </c>
      <c r="K25" s="148">
        <v>75000</v>
      </c>
      <c r="L25" s="148">
        <v>0</v>
      </c>
      <c r="M25" s="148">
        <v>18015</v>
      </c>
      <c r="N25" s="152" t="s">
        <v>21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</row>
    <row r="26" spans="1:145" s="134" customFormat="1" ht="60" customHeight="1" x14ac:dyDescent="0.25">
      <c r="A26" s="28" t="s">
        <v>81</v>
      </c>
      <c r="B26" s="28" t="s">
        <v>58</v>
      </c>
      <c r="C26" s="30">
        <v>380</v>
      </c>
      <c r="D26" s="17" t="s">
        <v>118</v>
      </c>
      <c r="E26" s="29">
        <v>314</v>
      </c>
      <c r="F26" s="29">
        <v>219</v>
      </c>
      <c r="G26" s="30"/>
      <c r="H26" s="81"/>
      <c r="I26" s="81"/>
      <c r="J26" s="81"/>
      <c r="K26" s="162">
        <v>250000</v>
      </c>
      <c r="L26" s="164">
        <v>22428143</v>
      </c>
      <c r="M26" s="162">
        <v>94198</v>
      </c>
      <c r="N26" s="30" t="s">
        <v>16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</row>
    <row r="27" spans="1:145" x14ac:dyDescent="0.25">
      <c r="A27" s="33" t="s">
        <v>42</v>
      </c>
      <c r="B27" s="23"/>
      <c r="C27" s="34"/>
      <c r="D27" s="23"/>
      <c r="E27" s="35"/>
      <c r="F27" s="35"/>
      <c r="G27" s="36"/>
      <c r="H27" s="37"/>
      <c r="I27" s="37"/>
      <c r="J27" s="37"/>
      <c r="K27" s="36"/>
      <c r="L27" s="36"/>
      <c r="M27" s="36"/>
      <c r="N27" s="38">
        <v>20384794.239999998</v>
      </c>
    </row>
    <row r="28" spans="1:145" x14ac:dyDescent="0.25">
      <c r="A28" s="39" t="s">
        <v>43</v>
      </c>
      <c r="B28" s="39"/>
      <c r="C28" s="40"/>
      <c r="D28" s="39"/>
      <c r="E28" s="41">
        <f>SUM(E4:E27)-E13</f>
        <v>2020</v>
      </c>
      <c r="F28" s="41">
        <f>SUM(F4:F27)-F13</f>
        <v>2117.5</v>
      </c>
      <c r="G28" s="41">
        <f>SUM(G4:G25)-G13</f>
        <v>0</v>
      </c>
      <c r="H28" s="41">
        <f>SUM(H4:H25)</f>
        <v>10406460</v>
      </c>
      <c r="I28" s="41">
        <f>SUM(I4:I25)</f>
        <v>795300</v>
      </c>
      <c r="J28" s="41">
        <f>SUM(J4:J25)</f>
        <v>2504450</v>
      </c>
      <c r="K28" s="42">
        <f>SUM(K4:K27)</f>
        <v>18125498</v>
      </c>
      <c r="L28" s="42">
        <f>SUM(L4:L27)</f>
        <v>450060606</v>
      </c>
      <c r="M28" s="42">
        <f>SUM(M4:M27)</f>
        <v>15088297</v>
      </c>
      <c r="N28" s="42">
        <f>SUM(N4:N27)</f>
        <v>73740605.159999996</v>
      </c>
    </row>
    <row r="29" spans="1:145" s="45" customFormat="1" x14ac:dyDescent="0.25">
      <c r="A29" s="14"/>
      <c r="B29" s="14"/>
      <c r="C29" s="15"/>
      <c r="D29" s="14"/>
      <c r="E29" s="46"/>
      <c r="F29" s="46"/>
      <c r="G29" s="46"/>
      <c r="H29" s="46"/>
      <c r="I29" s="46"/>
      <c r="J29" s="46"/>
      <c r="K29" s="47"/>
      <c r="L29" s="47"/>
      <c r="M29" s="47"/>
      <c r="N29" s="47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</row>
    <row r="30" spans="1:145" s="134" customFormat="1" x14ac:dyDescent="0.25">
      <c r="A30" s="22" t="s">
        <v>44</v>
      </c>
      <c r="B30" s="22" t="s">
        <v>45</v>
      </c>
      <c r="C30" s="19">
        <v>380</v>
      </c>
      <c r="D30" s="22" t="s">
        <v>46</v>
      </c>
      <c r="E30" s="48" t="s">
        <v>16</v>
      </c>
      <c r="F30" s="48">
        <v>13000</v>
      </c>
      <c r="G30" s="22"/>
      <c r="H30" s="135">
        <v>137329924</v>
      </c>
      <c r="I30" s="135">
        <v>11637087</v>
      </c>
      <c r="J30" s="135"/>
      <c r="K30" s="49">
        <v>168228230</v>
      </c>
      <c r="L30" s="49">
        <v>517455305</v>
      </c>
      <c r="M30" s="49">
        <v>10204384</v>
      </c>
      <c r="N30" s="49">
        <v>336958798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</row>
    <row r="31" spans="1:145" x14ac:dyDescent="0.25">
      <c r="A31" s="45" t="s">
        <v>47</v>
      </c>
      <c r="B31" s="50"/>
      <c r="C31" s="51"/>
      <c r="D31" s="45"/>
      <c r="E31" s="41">
        <f>E28</f>
        <v>2020</v>
      </c>
      <c r="F31" s="41">
        <f>F28+F30</f>
        <v>15117.5</v>
      </c>
      <c r="G31" s="41">
        <f t="shared" ref="G31:J31" si="0">G28+G30</f>
        <v>0</v>
      </c>
      <c r="H31" s="41">
        <f t="shared" si="0"/>
        <v>147736384</v>
      </c>
      <c r="I31" s="41">
        <f t="shared" si="0"/>
        <v>12432387</v>
      </c>
      <c r="J31" s="41">
        <f t="shared" si="0"/>
        <v>2504450</v>
      </c>
      <c r="K31" s="52">
        <f>K28+K30</f>
        <v>186353728</v>
      </c>
      <c r="L31" s="52">
        <f>L28+L30</f>
        <v>967515911</v>
      </c>
      <c r="M31" s="52">
        <f>M28+M30</f>
        <v>25292681</v>
      </c>
      <c r="N31" s="52">
        <f>N28+N30</f>
        <v>410699403.15999997</v>
      </c>
    </row>
    <row r="32" spans="1:145" s="45" customFormat="1" x14ac:dyDescent="0.25">
      <c r="B32" s="50"/>
      <c r="C32" s="51"/>
      <c r="E32" s="53"/>
      <c r="F32" s="53"/>
      <c r="H32" s="44"/>
      <c r="I32" s="44"/>
      <c r="J32" s="44"/>
      <c r="K32" s="52"/>
      <c r="L32" s="52"/>
      <c r="M32" s="52"/>
      <c r="N32" s="52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</row>
    <row r="33" spans="1:145" s="45" customFormat="1" x14ac:dyDescent="0.25">
      <c r="A33" s="43" t="s">
        <v>105</v>
      </c>
      <c r="B33" s="54"/>
      <c r="C33" s="55"/>
      <c r="D33" s="143"/>
      <c r="E33" s="55"/>
      <c r="F33" s="55"/>
      <c r="G33"/>
      <c r="H33" s="16"/>
      <c r="I33" s="16"/>
      <c r="J33" s="16"/>
      <c r="K33" s="56"/>
      <c r="L33" s="165">
        <v>1188480051</v>
      </c>
      <c r="M33" s="56"/>
      <c r="N33" s="57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</row>
    <row r="34" spans="1:145" ht="15" customHeight="1" thickBot="1" x14ac:dyDescent="0.3">
      <c r="A34" s="45"/>
      <c r="K34" s="56"/>
      <c r="L34" s="58"/>
      <c r="M34" s="56"/>
      <c r="N34" s="57"/>
    </row>
    <row r="35" spans="1:145" x14ac:dyDescent="0.25">
      <c r="A35" s="59" t="s">
        <v>48</v>
      </c>
      <c r="B35" s="60"/>
      <c r="C35" s="61"/>
      <c r="D35" s="99"/>
      <c r="E35" s="100"/>
      <c r="K35" s="62"/>
      <c r="L35" s="63" t="s">
        <v>49</v>
      </c>
      <c r="M35" s="64" t="s">
        <v>50</v>
      </c>
      <c r="N35" s="56"/>
    </row>
    <row r="36" spans="1:145" x14ac:dyDescent="0.25">
      <c r="A36" s="65" t="s">
        <v>51</v>
      </c>
      <c r="B36" s="66"/>
      <c r="C36" s="67"/>
      <c r="D36" s="78"/>
      <c r="E36" s="101"/>
      <c r="K36" s="68" t="s">
        <v>52</v>
      </c>
      <c r="L36" s="69">
        <f>K28+M28+N28</f>
        <v>106954400.16</v>
      </c>
      <c r="M36" s="70">
        <f>K31+M31+N31</f>
        <v>622345812.15999997</v>
      </c>
    </row>
    <row r="37" spans="1:145" ht="17.25" x14ac:dyDescent="0.25">
      <c r="A37" s="71" t="s">
        <v>82</v>
      </c>
      <c r="B37" s="66"/>
      <c r="C37" s="67"/>
      <c r="D37" s="78"/>
      <c r="E37" s="101"/>
      <c r="K37" s="68" t="s">
        <v>53</v>
      </c>
      <c r="L37" s="72">
        <f>-K28</f>
        <v>-18125498</v>
      </c>
      <c r="M37" s="73">
        <f>-K31</f>
        <v>-186353728</v>
      </c>
    </row>
    <row r="38" spans="1:145" ht="17.25" x14ac:dyDescent="0.25">
      <c r="A38" s="74" t="s">
        <v>80</v>
      </c>
      <c r="B38" s="66"/>
      <c r="C38" s="67"/>
      <c r="D38" s="78"/>
      <c r="E38" s="101"/>
      <c r="K38" s="68" t="s">
        <v>54</v>
      </c>
      <c r="L38" s="69">
        <f>L36+L37</f>
        <v>88828902.159999996</v>
      </c>
      <c r="M38" s="70">
        <f>M36+M37</f>
        <v>435992084.15999997</v>
      </c>
    </row>
    <row r="39" spans="1:145" ht="18" thickBot="1" x14ac:dyDescent="0.3">
      <c r="A39" s="133" t="s">
        <v>72</v>
      </c>
      <c r="B39" s="91"/>
      <c r="C39" s="92"/>
      <c r="D39" s="91"/>
      <c r="E39" s="101"/>
      <c r="K39" s="75" t="s">
        <v>55</v>
      </c>
      <c r="L39" s="76">
        <f>L38/K28</f>
        <v>4.9007702938699946</v>
      </c>
      <c r="M39" s="77">
        <f>M38/K31</f>
        <v>2.33959410868346</v>
      </c>
    </row>
    <row r="40" spans="1:145" ht="30" customHeight="1" x14ac:dyDescent="0.25">
      <c r="A40" s="173" t="s">
        <v>124</v>
      </c>
      <c r="B40" s="174"/>
      <c r="C40" s="174"/>
      <c r="D40" s="174"/>
      <c r="E40" s="175"/>
      <c r="K40" s="137"/>
      <c r="L40" s="138"/>
      <c r="M40" s="138"/>
    </row>
    <row r="41" spans="1:145" ht="17.25" x14ac:dyDescent="0.25">
      <c r="A41" s="142" t="s">
        <v>122</v>
      </c>
      <c r="B41" s="107"/>
      <c r="C41" s="108"/>
      <c r="D41" s="107"/>
      <c r="E41" s="101"/>
      <c r="K41" s="137"/>
      <c r="L41" s="138"/>
      <c r="M41" s="138"/>
    </row>
    <row r="42" spans="1:145" ht="30" customHeight="1" x14ac:dyDescent="0.25">
      <c r="A42" s="176" t="s">
        <v>125</v>
      </c>
      <c r="B42" s="177"/>
      <c r="C42" s="177"/>
      <c r="D42" s="177"/>
      <c r="E42" s="178"/>
      <c r="K42" s="137"/>
      <c r="L42" s="138"/>
      <c r="M42" s="138"/>
    </row>
    <row r="43" spans="1:145" ht="16.149999999999999" customHeight="1" thickBot="1" x14ac:dyDescent="0.3">
      <c r="A43" s="167" t="s">
        <v>134</v>
      </c>
      <c r="B43" s="139"/>
      <c r="C43" s="140"/>
      <c r="D43" s="141"/>
      <c r="E43" s="159"/>
      <c r="K43" s="137"/>
      <c r="L43" s="138"/>
      <c r="M43" s="138"/>
    </row>
    <row r="44" spans="1:145" ht="17.25" customHeight="1" x14ac:dyDescent="0.25">
      <c r="A44" s="78"/>
      <c r="B44" s="66"/>
      <c r="C44" s="67"/>
      <c r="D44" s="78"/>
      <c r="E44" s="160"/>
      <c r="F44" s="94"/>
      <c r="G44" s="93"/>
      <c r="H44" s="95"/>
      <c r="I44" s="95"/>
      <c r="J44" s="95"/>
      <c r="K44" s="96"/>
      <c r="L44" s="97"/>
      <c r="M44" s="97"/>
      <c r="N44" s="93"/>
    </row>
    <row r="45" spans="1:145" s="93" customFormat="1" ht="17.25" x14ac:dyDescent="0.25">
      <c r="A45" s="107"/>
      <c r="B45" s="66"/>
      <c r="C45" s="67"/>
      <c r="D45" s="78"/>
      <c r="E45" s="55"/>
      <c r="F45" s="55"/>
      <c r="G45"/>
      <c r="H45" s="16"/>
      <c r="I45" s="16"/>
      <c r="J45" s="16"/>
      <c r="K45" s="79"/>
      <c r="L45" s="80"/>
      <c r="M45" s="80"/>
      <c r="N45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</row>
    <row r="46" spans="1:145" ht="18.75" x14ac:dyDescent="0.3">
      <c r="A46" s="181" t="s">
        <v>0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</row>
    <row r="47" spans="1:145" ht="17.25" x14ac:dyDescent="0.25">
      <c r="A47" s="172" t="s">
        <v>73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</row>
    <row r="48" spans="1:145" ht="56.45" customHeight="1" x14ac:dyDescent="0.25">
      <c r="A48" s="2" t="s">
        <v>1</v>
      </c>
      <c r="B48" s="3" t="s">
        <v>2</v>
      </c>
      <c r="C48" s="3" t="s">
        <v>3</v>
      </c>
      <c r="D48" s="2" t="s">
        <v>4</v>
      </c>
      <c r="E48" s="3" t="s">
        <v>5</v>
      </c>
      <c r="F48" s="3" t="s">
        <v>6</v>
      </c>
      <c r="G48" s="3" t="s">
        <v>7</v>
      </c>
      <c r="H48" s="4"/>
      <c r="I48" s="4"/>
      <c r="J48" s="4"/>
      <c r="K48" s="3" t="s">
        <v>11</v>
      </c>
      <c r="L48" s="5" t="s">
        <v>79</v>
      </c>
      <c r="M48" s="3" t="s">
        <v>12</v>
      </c>
      <c r="N48" s="3" t="s">
        <v>13</v>
      </c>
    </row>
    <row r="49" spans="1:145" ht="45" customHeight="1" x14ac:dyDescent="0.25">
      <c r="A49" s="102" t="s">
        <v>70</v>
      </c>
      <c r="B49" s="102" t="s">
        <v>71</v>
      </c>
      <c r="C49" s="103">
        <v>380</v>
      </c>
      <c r="D49" s="23" t="s">
        <v>91</v>
      </c>
      <c r="E49" s="103">
        <v>40</v>
      </c>
      <c r="F49" s="103" t="s">
        <v>16</v>
      </c>
      <c r="G49" s="103"/>
      <c r="H49" s="109"/>
      <c r="I49" s="109"/>
      <c r="J49" s="109"/>
      <c r="K49" s="110" t="s">
        <v>16</v>
      </c>
      <c r="L49" s="110" t="s">
        <v>16</v>
      </c>
      <c r="M49" s="110" t="s">
        <v>16</v>
      </c>
      <c r="N49" s="103" t="s">
        <v>16</v>
      </c>
    </row>
    <row r="50" spans="1:145" s="134" customFormat="1" ht="90" customHeight="1" x14ac:dyDescent="0.25">
      <c r="A50" s="28" t="s">
        <v>64</v>
      </c>
      <c r="B50" s="28" t="s">
        <v>65</v>
      </c>
      <c r="C50" s="30">
        <v>380</v>
      </c>
      <c r="D50" s="17" t="s">
        <v>92</v>
      </c>
      <c r="E50" s="30" t="s">
        <v>16</v>
      </c>
      <c r="F50" s="30" t="s">
        <v>16</v>
      </c>
      <c r="G50" s="29"/>
      <c r="H50" s="90"/>
      <c r="I50" s="90"/>
      <c r="J50" s="90"/>
      <c r="K50" s="136">
        <v>2200000</v>
      </c>
      <c r="L50" s="31" t="s">
        <v>16</v>
      </c>
      <c r="M50" s="31" t="s">
        <v>16</v>
      </c>
      <c r="N50" s="30" t="s">
        <v>16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</row>
    <row r="51" spans="1:145" s="134" customFormat="1" ht="75" customHeight="1" x14ac:dyDescent="0.25">
      <c r="A51" s="23" t="s">
        <v>75</v>
      </c>
      <c r="B51" s="102" t="s">
        <v>62</v>
      </c>
      <c r="C51" s="103">
        <v>380</v>
      </c>
      <c r="D51" s="23" t="s">
        <v>86</v>
      </c>
      <c r="E51" s="103" t="s">
        <v>16</v>
      </c>
      <c r="F51" s="103" t="s">
        <v>16</v>
      </c>
      <c r="G51" s="103"/>
      <c r="H51" s="109"/>
      <c r="I51" s="109"/>
      <c r="J51" s="109"/>
      <c r="K51" s="103" t="s">
        <v>16</v>
      </c>
      <c r="L51" s="103" t="s">
        <v>16</v>
      </c>
      <c r="M51" s="103" t="s">
        <v>16</v>
      </c>
      <c r="N51" s="103" t="s">
        <v>16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</row>
    <row r="52" spans="1:145" s="134" customFormat="1" ht="45" x14ac:dyDescent="0.25">
      <c r="A52" s="17" t="s">
        <v>76</v>
      </c>
      <c r="B52" s="28" t="s">
        <v>77</v>
      </c>
      <c r="C52" s="30">
        <v>380</v>
      </c>
      <c r="D52" s="17" t="s">
        <v>87</v>
      </c>
      <c r="E52" s="30" t="s">
        <v>16</v>
      </c>
      <c r="F52" s="30" t="s">
        <v>16</v>
      </c>
      <c r="G52" s="30"/>
      <c r="H52" s="30"/>
      <c r="I52" s="30"/>
      <c r="J52" s="30"/>
      <c r="K52" s="30" t="s">
        <v>16</v>
      </c>
      <c r="L52" s="30" t="s">
        <v>16</v>
      </c>
      <c r="M52" s="30" t="s">
        <v>16</v>
      </c>
      <c r="N52" s="30" t="s">
        <v>16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</row>
    <row r="53" spans="1:145" ht="60" customHeight="1" x14ac:dyDescent="0.25">
      <c r="A53" s="26" t="s">
        <v>59</v>
      </c>
      <c r="B53" s="26" t="s">
        <v>60</v>
      </c>
      <c r="C53" s="27">
        <v>380</v>
      </c>
      <c r="D53" s="13" t="s">
        <v>85</v>
      </c>
      <c r="E53" s="27">
        <v>700</v>
      </c>
      <c r="F53" s="27" t="s">
        <v>16</v>
      </c>
      <c r="G53" s="27"/>
      <c r="H53" s="82"/>
      <c r="I53" s="82"/>
      <c r="J53" s="82"/>
      <c r="K53" s="27" t="s">
        <v>16</v>
      </c>
      <c r="L53" s="27" t="s">
        <v>16</v>
      </c>
      <c r="M53" s="27" t="s">
        <v>16</v>
      </c>
      <c r="N53" s="27" t="s">
        <v>16</v>
      </c>
    </row>
    <row r="54" spans="1:145" s="134" customFormat="1" ht="45" customHeight="1" x14ac:dyDescent="0.25">
      <c r="A54" s="17" t="s">
        <v>126</v>
      </c>
      <c r="B54" s="28" t="s">
        <v>63</v>
      </c>
      <c r="C54" s="30">
        <v>380</v>
      </c>
      <c r="D54" s="17" t="s">
        <v>89</v>
      </c>
      <c r="E54" s="30">
        <v>25</v>
      </c>
      <c r="F54" s="30" t="s">
        <v>16</v>
      </c>
      <c r="G54" s="28"/>
      <c r="H54" s="83"/>
      <c r="I54" s="83"/>
      <c r="J54" s="83"/>
      <c r="K54" s="30" t="s">
        <v>16</v>
      </c>
      <c r="L54" s="84" t="s">
        <v>16</v>
      </c>
      <c r="M54" s="30" t="s">
        <v>16</v>
      </c>
      <c r="N54" s="30" t="s">
        <v>16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</row>
    <row r="55" spans="1:145" ht="45" customHeight="1" x14ac:dyDescent="0.25">
      <c r="A55" s="26" t="s">
        <v>83</v>
      </c>
      <c r="B55" s="26" t="s">
        <v>84</v>
      </c>
      <c r="C55" s="27">
        <v>380</v>
      </c>
      <c r="D55" s="13" t="s">
        <v>93</v>
      </c>
      <c r="E55" s="27">
        <v>35</v>
      </c>
      <c r="F55" s="27" t="s">
        <v>16</v>
      </c>
      <c r="G55" s="26"/>
      <c r="H55" s="85"/>
      <c r="I55" s="85"/>
      <c r="J55" s="85"/>
      <c r="K55" s="27" t="s">
        <v>16</v>
      </c>
      <c r="L55" s="145" t="s">
        <v>16</v>
      </c>
      <c r="M55" s="27" t="s">
        <v>16</v>
      </c>
      <c r="N55" s="27" t="s">
        <v>16</v>
      </c>
    </row>
    <row r="56" spans="1:145" s="134" customFormat="1" ht="60" customHeight="1" x14ac:dyDescent="0.25">
      <c r="A56" s="17" t="s">
        <v>67</v>
      </c>
      <c r="B56" s="28" t="s">
        <v>66</v>
      </c>
      <c r="C56" s="30">
        <v>380</v>
      </c>
      <c r="D56" s="17" t="s">
        <v>88</v>
      </c>
      <c r="E56" s="30">
        <v>60</v>
      </c>
      <c r="F56" s="30" t="s">
        <v>16</v>
      </c>
      <c r="G56" s="28"/>
      <c r="H56" s="83"/>
      <c r="I56" s="83"/>
      <c r="J56" s="83"/>
      <c r="K56" s="30" t="s">
        <v>16</v>
      </c>
      <c r="L56" s="84" t="s">
        <v>16</v>
      </c>
      <c r="M56" s="30" t="s">
        <v>16</v>
      </c>
      <c r="N56" s="30" t="s">
        <v>16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</row>
    <row r="57" spans="1:145" ht="75" customHeight="1" x14ac:dyDescent="0.25">
      <c r="A57" s="23" t="s">
        <v>113</v>
      </c>
      <c r="B57" s="102" t="s">
        <v>69</v>
      </c>
      <c r="C57" s="103">
        <v>380</v>
      </c>
      <c r="D57" s="23" t="s">
        <v>90</v>
      </c>
      <c r="E57" s="103">
        <v>40</v>
      </c>
      <c r="F57" s="103" t="s">
        <v>16</v>
      </c>
      <c r="G57" s="102"/>
      <c r="H57" s="89"/>
      <c r="I57" s="89"/>
      <c r="J57" s="89"/>
      <c r="K57" s="103" t="s">
        <v>16</v>
      </c>
      <c r="L57" s="106" t="s">
        <v>16</v>
      </c>
      <c r="M57" s="103" t="s">
        <v>16</v>
      </c>
      <c r="N57" s="103" t="s">
        <v>16</v>
      </c>
    </row>
    <row r="58" spans="1:145" ht="15.75" thickBot="1" x14ac:dyDescent="0.3">
      <c r="A58" s="102"/>
      <c r="B58" s="102"/>
      <c r="C58" s="103"/>
      <c r="D58" s="23"/>
      <c r="E58" s="88"/>
      <c r="F58" s="88"/>
      <c r="G58" s="88"/>
      <c r="H58" s="104"/>
      <c r="I58" s="104"/>
      <c r="J58" s="104"/>
      <c r="K58" s="105"/>
      <c r="L58" s="105"/>
      <c r="M58" s="105"/>
      <c r="N58" s="88"/>
    </row>
    <row r="59" spans="1:145" x14ac:dyDescent="0.25">
      <c r="A59" s="157" t="s">
        <v>48</v>
      </c>
      <c r="B59" s="60"/>
      <c r="C59" s="61"/>
      <c r="D59" s="158"/>
      <c r="E59" s="27"/>
      <c r="F59" s="27"/>
      <c r="G59" s="26"/>
      <c r="H59" s="85"/>
      <c r="I59" s="85"/>
      <c r="J59" s="85"/>
      <c r="K59" s="26"/>
      <c r="L59" s="86"/>
      <c r="M59" s="26"/>
      <c r="N59" s="26"/>
    </row>
    <row r="60" spans="1:145" ht="18" thickBot="1" x14ac:dyDescent="0.3">
      <c r="A60" s="168" t="s">
        <v>133</v>
      </c>
      <c r="B60" s="169"/>
      <c r="C60" s="170"/>
      <c r="D60" s="171"/>
    </row>
    <row r="61" spans="1:145" ht="20.45" customHeight="1" x14ac:dyDescent="0.3">
      <c r="A61" s="181" t="s">
        <v>0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</row>
    <row r="62" spans="1:145" ht="17.25" x14ac:dyDescent="0.25">
      <c r="A62" s="172" t="s">
        <v>74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</row>
    <row r="63" spans="1:145" ht="60" x14ac:dyDescent="0.25">
      <c r="A63" s="2" t="s">
        <v>1</v>
      </c>
      <c r="B63" s="3" t="s">
        <v>2</v>
      </c>
      <c r="C63" s="3" t="s">
        <v>3</v>
      </c>
      <c r="D63" s="2" t="s">
        <v>4</v>
      </c>
      <c r="E63" s="3" t="s">
        <v>5</v>
      </c>
      <c r="F63" s="3" t="s">
        <v>6</v>
      </c>
      <c r="G63" s="3" t="s">
        <v>7</v>
      </c>
      <c r="H63" s="4"/>
      <c r="I63" s="4"/>
      <c r="J63" s="4"/>
      <c r="K63" s="3" t="s">
        <v>11</v>
      </c>
      <c r="L63" s="5" t="s">
        <v>79</v>
      </c>
      <c r="M63" s="3" t="s">
        <v>12</v>
      </c>
      <c r="N63" s="3" t="s">
        <v>13</v>
      </c>
    </row>
    <row r="64" spans="1:145" ht="74.25" customHeight="1" x14ac:dyDescent="0.25">
      <c r="A64" s="102" t="s">
        <v>127</v>
      </c>
      <c r="B64" s="102" t="s">
        <v>39</v>
      </c>
      <c r="C64" s="103">
        <v>380</v>
      </c>
      <c r="D64" s="23" t="s">
        <v>94</v>
      </c>
      <c r="E64" s="103" t="s">
        <v>16</v>
      </c>
      <c r="F64" s="103" t="s">
        <v>16</v>
      </c>
      <c r="G64" s="103"/>
      <c r="H64" s="109"/>
      <c r="I64" s="109"/>
      <c r="J64" s="109"/>
      <c r="K64" s="103" t="s">
        <v>16</v>
      </c>
      <c r="L64" s="103" t="s">
        <v>16</v>
      </c>
      <c r="M64" s="103" t="s">
        <v>16</v>
      </c>
      <c r="N64" s="103" t="s">
        <v>16</v>
      </c>
    </row>
    <row r="65" spans="1:14" ht="30" customHeight="1" x14ac:dyDescent="0.25">
      <c r="A65" s="102"/>
      <c r="B65" s="102" t="s">
        <v>61</v>
      </c>
      <c r="C65" s="34" t="s">
        <v>22</v>
      </c>
      <c r="D65" s="23" t="s">
        <v>95</v>
      </c>
      <c r="E65" s="103">
        <v>75</v>
      </c>
      <c r="F65" s="103" t="s">
        <v>16</v>
      </c>
      <c r="G65" s="103"/>
      <c r="H65" s="109"/>
      <c r="I65" s="109"/>
      <c r="J65" s="109"/>
      <c r="K65" s="103" t="s">
        <v>16</v>
      </c>
      <c r="L65" s="103" t="s">
        <v>16</v>
      </c>
      <c r="M65" s="103" t="s">
        <v>16</v>
      </c>
      <c r="N65" s="103" t="s">
        <v>16</v>
      </c>
    </row>
    <row r="66" spans="1:14" ht="60" x14ac:dyDescent="0.25">
      <c r="A66" s="28" t="s">
        <v>128</v>
      </c>
      <c r="B66" s="28" t="s">
        <v>68</v>
      </c>
      <c r="C66" s="30">
        <v>380</v>
      </c>
      <c r="D66" s="17" t="s">
        <v>96</v>
      </c>
      <c r="E66" s="30">
        <v>30</v>
      </c>
      <c r="F66" s="30" t="s">
        <v>16</v>
      </c>
      <c r="G66" s="28"/>
      <c r="H66" s="83"/>
      <c r="I66" s="83"/>
      <c r="J66" s="83"/>
      <c r="K66" s="30" t="s">
        <v>16</v>
      </c>
      <c r="L66" s="84" t="s">
        <v>16</v>
      </c>
      <c r="M66" s="30" t="s">
        <v>16</v>
      </c>
      <c r="N66" s="30" t="s">
        <v>16</v>
      </c>
    </row>
    <row r="67" spans="1:14" ht="34.9" customHeight="1" x14ac:dyDescent="0.25">
      <c r="A67" s="23" t="s">
        <v>129</v>
      </c>
      <c r="B67" s="102" t="s">
        <v>63</v>
      </c>
      <c r="C67" s="103">
        <v>380</v>
      </c>
      <c r="D67" s="23" t="s">
        <v>109</v>
      </c>
      <c r="E67" s="88">
        <v>100</v>
      </c>
      <c r="F67" s="88">
        <v>53</v>
      </c>
      <c r="G67" s="102"/>
      <c r="H67" s="89"/>
      <c r="I67" s="89"/>
      <c r="J67" s="89"/>
      <c r="K67" s="105">
        <v>0</v>
      </c>
      <c r="L67" s="144">
        <v>1900800</v>
      </c>
      <c r="M67" s="166">
        <v>9725.75</v>
      </c>
      <c r="N67" s="103" t="s">
        <v>16</v>
      </c>
    </row>
    <row r="68" spans="1:14" ht="15.75" thickBot="1" x14ac:dyDescent="0.3">
      <c r="A68" s="23"/>
      <c r="B68" s="102"/>
      <c r="C68" s="103"/>
      <c r="D68" s="23"/>
      <c r="E68" s="88"/>
      <c r="F68" s="88"/>
      <c r="G68" s="102"/>
      <c r="H68" s="89"/>
      <c r="I68" s="89"/>
      <c r="J68" s="89"/>
      <c r="K68" s="105"/>
      <c r="L68" s="144"/>
      <c r="M68" s="166"/>
      <c r="N68" s="103"/>
    </row>
    <row r="69" spans="1:14" x14ac:dyDescent="0.25">
      <c r="A69" s="182" t="s">
        <v>48</v>
      </c>
      <c r="B69" s="183"/>
      <c r="C69" s="183"/>
      <c r="D69" s="184"/>
    </row>
    <row r="70" spans="1:14" x14ac:dyDescent="0.25">
      <c r="A70" s="185" t="s">
        <v>130</v>
      </c>
      <c r="B70" s="186"/>
      <c r="C70" s="186"/>
      <c r="D70" s="187"/>
    </row>
    <row r="71" spans="1:14" ht="17.25" x14ac:dyDescent="0.25">
      <c r="A71" s="74" t="s">
        <v>131</v>
      </c>
      <c r="B71" s="66"/>
      <c r="C71" s="67"/>
      <c r="D71" s="101"/>
    </row>
    <row r="72" spans="1:14" ht="35.25" customHeight="1" thickBot="1" x14ac:dyDescent="0.3">
      <c r="A72" s="188" t="s">
        <v>132</v>
      </c>
      <c r="B72" s="189"/>
      <c r="C72" s="189"/>
      <c r="D72" s="190"/>
    </row>
    <row r="73" spans="1:14" ht="15" customHeight="1" x14ac:dyDescent="0.25">
      <c r="A73" s="107"/>
      <c r="B73" s="107"/>
      <c r="C73" s="107"/>
      <c r="D73" s="107"/>
    </row>
  </sheetData>
  <mergeCells count="13">
    <mergeCell ref="A69:D69"/>
    <mergeCell ref="A70:D70"/>
    <mergeCell ref="A72:D72"/>
    <mergeCell ref="A61:N61"/>
    <mergeCell ref="A62:N62"/>
    <mergeCell ref="A47:N47"/>
    <mergeCell ref="A40:E40"/>
    <mergeCell ref="A42:E42"/>
    <mergeCell ref="A1:N1"/>
    <mergeCell ref="A2:N2"/>
    <mergeCell ref="A46:N46"/>
    <mergeCell ref="A22:N22"/>
    <mergeCell ref="A23:N23"/>
  </mergeCells>
  <pageMargins left="0.7" right="0.7" top="0.75" bottom="0.75" header="0.3" footer="0.3"/>
  <pageSetup scale="72" fitToHeight="0" orientation="landscape" r:id="rId1"/>
  <headerFooter>
    <oddHeader>&amp;R&amp;D</oddHeader>
    <oddFooter>Page &amp;P</oddFooter>
  </headerFooter>
  <rowBreaks count="3" manualBreakCount="3">
    <brk id="21" max="16" man="1"/>
    <brk id="45" max="16383" man="1"/>
    <brk id="60" max="16" man="1"/>
  </rowBreaks>
  <colBreaks count="1" manualBreakCount="1">
    <brk id="3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 summary 9.30.19</vt:lpstr>
      <vt:lpstr>'CC summary 9.30.19'!Print_Area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LeFan</dc:creator>
  <cp:lastModifiedBy>Lisa Haines</cp:lastModifiedBy>
  <cp:lastPrinted>2020-02-24T15:41:44Z</cp:lastPrinted>
  <dcterms:created xsi:type="dcterms:W3CDTF">2018-12-03T20:55:51Z</dcterms:created>
  <dcterms:modified xsi:type="dcterms:W3CDTF">2020-03-03T14:49:48Z</dcterms:modified>
</cp:coreProperties>
</file>