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undrocktexas.sharepoint.com/sites/FIN-FinDiv/Division Files/Council Agenda Items/2021-2022/2022 - Feb 24/"/>
    </mc:Choice>
  </mc:AlternateContent>
  <xr:revisionPtr revIDLastSave="14" documentId="8_{9B339798-4ACF-4DB8-B885-1D9C7B438D89}" xr6:coauthVersionLast="47" xr6:coauthVersionMax="47" xr10:uidLastSave="{83E691F9-B074-4B05-8827-3F4ED3379E53}"/>
  <bookViews>
    <workbookView xWindow="53880" yWindow="120" windowWidth="25440" windowHeight="15390" xr2:uid="{FA88D74F-B6E5-4331-BA7B-632D7012036D}"/>
  </bookViews>
  <sheets>
    <sheet name="CC summary 9.30.21" sheetId="4" r:id="rId1"/>
  </sheets>
  <definedNames>
    <definedName name="_xlnm.Print_Area" localSheetId="0">'CC summary 9.30.21'!$A$1:$J$90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4" l="1"/>
  <c r="I50" i="4" s="1"/>
  <c r="J47" i="4"/>
  <c r="F47" i="4"/>
  <c r="F50" i="4" s="1"/>
  <c r="E47" i="4"/>
  <c r="E50" i="4" s="1"/>
  <c r="H52" i="4"/>
  <c r="I35" i="4"/>
  <c r="H35" i="4"/>
  <c r="J49" i="4"/>
  <c r="J50" i="4" l="1"/>
  <c r="H27" i="4"/>
  <c r="H8" i="4"/>
  <c r="H47" i="4" s="1"/>
  <c r="H50" i="4" s="1"/>
  <c r="G47" i="4" l="1"/>
  <c r="H56" i="4" l="1"/>
  <c r="H55" i="4"/>
  <c r="G50" i="4"/>
  <c r="H57" i="4" l="1"/>
  <c r="H58" i="4" s="1"/>
  <c r="I55" i="4"/>
  <c r="I56" i="4"/>
  <c r="I57" i="4" l="1"/>
  <c r="I58" i="4" s="1"/>
</calcChain>
</file>

<file path=xl/sharedStrings.xml><?xml version="1.0" encoding="utf-8"?>
<sst xmlns="http://schemas.openxmlformats.org/spreadsheetml/2006/main" count="311" uniqueCount="147">
  <si>
    <t>City of Round Rock Economic Development Summary</t>
  </si>
  <si>
    <t>Company Name</t>
  </si>
  <si>
    <t>Term</t>
  </si>
  <si>
    <t>Type</t>
  </si>
  <si>
    <t>Summary</t>
  </si>
  <si>
    <t xml:space="preserve"># of EEs Req. </t>
  </si>
  <si>
    <t>Actual # of EEs Added</t>
  </si>
  <si>
    <r>
      <t>Total Paid or Abated to Date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</si>
  <si>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t>Net Property Tax Paid to City Since Contract Inception</t>
  </si>
  <si>
    <t>Net Sales Tax Paid to City Since Contract Inception</t>
  </si>
  <si>
    <t>SPG-Round Rock Premium Outlets</t>
  </si>
  <si>
    <t>2005-2010</t>
  </si>
  <si>
    <t>n/a</t>
  </si>
  <si>
    <t>Reimbursement for relocation of electric transformer</t>
  </si>
  <si>
    <t>IKEA</t>
  </si>
  <si>
    <t>2005-2013</t>
  </si>
  <si>
    <t>Rebate 100% of 1% sales tax</t>
  </si>
  <si>
    <t>confidential</t>
  </si>
  <si>
    <t>Tax Abate</t>
  </si>
  <si>
    <t xml:space="preserve">                                                      </t>
  </si>
  <si>
    <t xml:space="preserve">                                                                                           </t>
  </si>
  <si>
    <t>2011-2019</t>
  </si>
  <si>
    <t>Agreement for $1,000,000 EIP over 8 years</t>
  </si>
  <si>
    <t>ClearCorrect</t>
  </si>
  <si>
    <t>2013-2023</t>
  </si>
  <si>
    <t>Bass Pro</t>
  </si>
  <si>
    <t>DMA (Thermasol)</t>
  </si>
  <si>
    <t>2013-2019</t>
  </si>
  <si>
    <t>2015-2026</t>
  </si>
  <si>
    <t>2017-2019</t>
  </si>
  <si>
    <t>2015-2019</t>
  </si>
  <si>
    <t>Total before Dell</t>
  </si>
  <si>
    <t>Dell</t>
  </si>
  <si>
    <t>1993-2053</t>
  </si>
  <si>
    <t>Property tax rebate and sales tax sharing</t>
  </si>
  <si>
    <t>Grand Total</t>
  </si>
  <si>
    <t>NOTES:</t>
  </si>
  <si>
    <t>All Other</t>
  </si>
  <si>
    <t>Total with Dell</t>
  </si>
  <si>
    <t>Total Taxes</t>
  </si>
  <si>
    <t>Net taxes</t>
  </si>
  <si>
    <t>% Return</t>
  </si>
  <si>
    <t>Proportion Foods</t>
  </si>
  <si>
    <t>2015-2023</t>
  </si>
  <si>
    <t>2016-2026</t>
  </si>
  <si>
    <t>Kalahari</t>
  </si>
  <si>
    <t>2016 - 2061</t>
  </si>
  <si>
    <t>2017-2023</t>
  </si>
  <si>
    <t>2018-2022</t>
  </si>
  <si>
    <t>2018-2023</t>
  </si>
  <si>
    <t>2017-2028</t>
  </si>
  <si>
    <t>Stonemill Hospitality (Embassy Suites Hotel)</t>
  </si>
  <si>
    <t>2018-2024</t>
  </si>
  <si>
    <t>2018-2025</t>
  </si>
  <si>
    <t>EastGroup Properties
Phase I</t>
  </si>
  <si>
    <t>EastGroup Properties
Phase II</t>
  </si>
  <si>
    <t>2019-2026</t>
  </si>
  <si>
    <t>UPS</t>
  </si>
  <si>
    <t>Phlur, Inc.</t>
  </si>
  <si>
    <t>2019-2024</t>
  </si>
  <si>
    <t>Construct public improvements and convention center.  After debt service is paid, share certain revenues (State rebates, City HOT, 1% sales tax and property tax) - Years 1-10 75%/25%; Years 11 - 40 50%/50%</t>
  </si>
  <si>
    <t>Construct 2 buildings, invest min. $9,000,000, and complete by 12/31/21.  EIP's of $96,000 according to schedule.</t>
  </si>
  <si>
    <t>Investment $24,000,000 to construct 3 Class A office buildings - Phase I completed, Phase 2 complete by Dec. 2020, and Phase 3 complete by Dec. 2023.  ED loan of $2,200,000 with provisions for credits towards principal amount and forgiveness of interest if Crow complies with its development obligations.</t>
  </si>
  <si>
    <t>Lease space in bldg. at 900 E. Old Settlers Blvd; Invest $2,000,000 in facility improvements; $650,000 in bus. personal property; $75,000 EIP's according to schedule.</t>
  </si>
  <si>
    <t>Build 100,000 sq. ft. bldg.; Reimb. $500,000 for improvements &amp; 100% of 1 cent sales tax</t>
  </si>
  <si>
    <t>Purchase 27 acres; spend $3,500,000 on const.; create 45 jobs; $400,000 EIP</t>
  </si>
  <si>
    <t>Invest $10,500,000; 41 jobs; EIP $150,000 + $50,000 job incentive</t>
  </si>
  <si>
    <t>Min. $10,500,000 in improvements; 5 yr. abatement</t>
  </si>
  <si>
    <t>Distribution &amp; warehouse facility; min. $13,000,000 in improvements; 400 jobs by 2021; $400,000 in EIP's over 3 yrs.; 50% Property Tax rebate for 2017-2023</t>
  </si>
  <si>
    <t>Odyssey Technical
Solutions</t>
  </si>
  <si>
    <t>Reimbursement for road improvements related to Outlet Mall development</t>
  </si>
  <si>
    <t>Create 100 jobs, Invest $1,500,000 in improvements; Reimb. $120,000 + $30,000 for jobs over 120</t>
  </si>
  <si>
    <t>Lease space in Plaza's bldg. thru 2026; 270 jobs; min. $3,000,000 in improvements; $350,000 in EIP's over 4 yrs.</t>
  </si>
  <si>
    <t xml:space="preserve">Purchase 50 acres, construct distribution facility, and invest approx. $70,000,000 in improvements to real &amp; personal property; 314 jobs; $500,000 EIP's over 2 yrs.;
additional property tax EIP's 2019-2026 </t>
  </si>
  <si>
    <t>BGE, Inc.</t>
  </si>
  <si>
    <t>Lease facility at 101 W. Louis Henna Blvd.; invest at least $975,000 in real property improvements and $950,000 in business personal property; employ at least 80  FTE's with average salary of at least $80,000; EIP's of $100,000 according to schedule.</t>
  </si>
  <si>
    <t>2019-2022</t>
  </si>
  <si>
    <t>Lease facility for 7 years; invest at least $1,200,000 to construct and/or install improvements; Employ 40 FTE's; EIP of $50,000 over 2 years.</t>
  </si>
  <si>
    <t>Construct 2 buildings, invest minimum of $7,000,000. EIP's of $91,000 according to schedule.</t>
  </si>
  <si>
    <t>3 year tax abatement on personal property tax per schedule.</t>
  </si>
  <si>
    <t>Round Rock Property Inv. (formerly DAC)</t>
  </si>
  <si>
    <t>2013-2018</t>
  </si>
  <si>
    <t>2001-2031</t>
  </si>
  <si>
    <t xml:space="preserve">Rebate portion of sales tax on telephone and internet sales in the City </t>
  </si>
  <si>
    <t>5 yr. lease from DAC; invest $3,000,000 in improvements; 45 jobs; $75,000 EIP for jobs at CO</t>
  </si>
  <si>
    <t>Min. $14,250,000 to constr. facility &amp; lease majority to HMH; up to $25,000 site prep and permit fees waived; 10-yr. tax abatement per schedule.</t>
  </si>
  <si>
    <t>Lake Creek Hotel (Ruby)</t>
  </si>
  <si>
    <t>2018-2021</t>
  </si>
  <si>
    <t>Dev</t>
  </si>
  <si>
    <t>Boardwalk Technology, LLC
(East/West Manufacturing)</t>
  </si>
  <si>
    <t>2020-2025</t>
  </si>
  <si>
    <t>Hubbell Lighting, Inc.</t>
  </si>
  <si>
    <t>Investex II, LLC</t>
  </si>
  <si>
    <t>2019-2041</t>
  </si>
  <si>
    <t>Development project which includes the extension of Chisholm Trail. Purchase land and construct one or more buildings containing at least 400,000 square feet; install equipment, facilities and improvements of distribution/light industrial space by Jan. 31, 2021.  $705,000 EIP's toward actual cost of project.</t>
  </si>
  <si>
    <t>Invest $11,000,000 in rehabilitation, new equipment and business personal property for the facility according to schedule; Provide 18 new jobs according to schedule; City will make EIP's  of $290,000 according to schedule.</t>
  </si>
  <si>
    <t>2020-2026</t>
  </si>
  <si>
    <t>Construct a master-planned mixed-use project to include approximately 1,000,000 square feet of commercial office, hospitality, retail, service, residential and parking structure complex.  Developer intends to spend $200,000,000 to acquire, design and develop the project which will result in approximately 5,000 jobs.  City will reimburse developer up to $12,560,000 for the cost of the Public Improvements.</t>
  </si>
  <si>
    <t>Construct a boutique hotel and spend $4,500,000 in improvements; 25 jobs; EIP's based on HOT tax and property tax according to schedule NTE $440,000.</t>
  </si>
  <si>
    <t>2018-2019</t>
  </si>
  <si>
    <t>Minimum investment $4.000,000; job compliance; 4-yr. tax abatement per schedule.</t>
  </si>
  <si>
    <t>Min. $7,000,000 improvements; 5-yr. lease w/South University; $50,000 in permits/fees waived.</t>
  </si>
  <si>
    <t>2020 Taxable Value</t>
  </si>
  <si>
    <t>Insys Therapeutics</t>
  </si>
  <si>
    <t>2021 total taxable value</t>
  </si>
  <si>
    <t>Ametrine, Inc.</t>
  </si>
  <si>
    <t>2021-2030</t>
  </si>
  <si>
    <t>Lease (and occupy) a Facility at 900 E Old Settlers Blvd. Bldg. 3, Suite #100 for at least 10 years.  Invest $3 million for Real Property and $5.68 million for Business Personal Property according to the schedule.  Relocate or create a minimum of 140 new primary jobs with average salary of $75,000 plus benefits according to the schedule.  Annual EIPs for five (5) years according to the schedule.  Total EIP = $345,000.</t>
  </si>
  <si>
    <t>Chatsworth Products, Inc.</t>
  </si>
  <si>
    <r>
      <t>Crow Group Series, LLC</t>
    </r>
    <r>
      <rPr>
        <vertAlign val="superscript"/>
        <sz val="11"/>
        <color theme="1"/>
        <rFont val="Calibri"/>
        <family val="2"/>
        <scheme val="minor"/>
      </rPr>
      <t>2</t>
    </r>
  </si>
  <si>
    <t>Fisher-Rosemount/ Emerson</t>
  </si>
  <si>
    <r>
      <t>HMH Publishing</t>
    </r>
    <r>
      <rPr>
        <vertAlign val="superscript"/>
        <sz val="11"/>
        <color theme="1"/>
        <rFont val="Calibri"/>
        <family val="2"/>
        <scheme val="minor"/>
      </rPr>
      <t>3</t>
    </r>
  </si>
  <si>
    <r>
      <t>Plaza</t>
    </r>
    <r>
      <rPr>
        <vertAlign val="superscript"/>
        <sz val="11"/>
        <color theme="1"/>
        <rFont val="Calibri"/>
        <family val="2"/>
        <scheme val="minor"/>
      </rPr>
      <t>3</t>
    </r>
  </si>
  <si>
    <r>
      <t>Sovos Brands Intermediate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
(Michael Angelo's)</t>
    </r>
  </si>
  <si>
    <t>Except where noted, all are current with the annual requirements.</t>
  </si>
  <si>
    <t>Purchase property, construct facility &amp; improvements with a minimum cost of $4,000,000; transfer 48 jobs and add 7; $55,000 EIP within 30 days of CO; additional EIP of $1,000 per job retained or created by 12/31/16, NTE $55,000.</t>
  </si>
  <si>
    <t xml:space="preserve">100% tax abatement of ad valorem taxes; NTE $5,000.000 aggregate of sales and property tax </t>
  </si>
  <si>
    <t>Construct facility containing approximately 43,000 square feet and complete on or before Aug. 2021.  Expend at least $5,000,000 in real property  improvements and $650,000 in business personal property.  Retain 30 and create 30 new primary jobs according to schedule; City to make $225,000 in EIP's according to schedule.</t>
  </si>
  <si>
    <t>Lease a facility in the City for a minimum of 5 years; invest at least $1,000,000 in real property and $650,000 in business personal property by completion of year 1; retain 15 jobs and create a minimum of 35 new jobs according to schedule by the end of year 3; maintain 50 jobs with an average salary of $120,000 per year by the end of year 3; City to make EIP of $125,000 at the end of year 3.  Year 1 is the calendar year following the issuance of CO.</t>
  </si>
  <si>
    <t>Construct a cold storage and manufacturing facility containing at least 125,000 square feet on or before 8/1/21.  An amendment was approved extending the completion date to 12/31/22.  Invest at least $14,000,000 in purchasing real property and constructing the facility.  Create 60 primary jobs according to schedule.  City will make EIP's of $375,000 according to schedule.</t>
  </si>
  <si>
    <t>Construct hotel and convention center and spend at least $20,000,000 by July 2019; 60 jobs; 57% of HOT tax rebated NTE $4,000,000.  2-yr. extension granted by Council Aug. 2019 changing completion date to July 2021.  In November 2020, Council approved an additional 6 month extension changing completion date to 1/1/22.</t>
  </si>
  <si>
    <t>Construct music venue and spend minimum of $10,000,000; complete on or before 12/1/19; 40 jobs; EIP's based on property tax paid according to schedule for 5 years; agreement amended/approved in Dec. 2019; new completion date is 12/31/21.</t>
  </si>
  <si>
    <t xml:space="preserve">Total confidential </t>
  </si>
  <si>
    <t>as of 9/30/21</t>
  </si>
  <si>
    <t>COMPLETED AGREEMENTS</t>
  </si>
  <si>
    <t>as of 9/30/21 (Continued)</t>
  </si>
  <si>
    <t>COMPLETED AGREEMENTS (Continued)</t>
  </si>
  <si>
    <t>APPROVED &amp; ACTIVE AGREEMENTS</t>
  </si>
  <si>
    <t>APPROVED &amp; ACTIVE AGREEMENTS (Continued)</t>
  </si>
  <si>
    <t xml:space="preserve">APPROVED &amp; PENDING AGREEMENTS </t>
  </si>
  <si>
    <t>APPROVED &amp; PENDING AGREEMENTS (Continued)</t>
  </si>
  <si>
    <t>as of 9/30/2021 (Continued)</t>
  </si>
  <si>
    <r>
      <t>Sears</t>
    </r>
    <r>
      <rPr>
        <vertAlign val="superscript"/>
        <sz val="11"/>
        <color theme="1"/>
        <rFont val="Calibri"/>
        <family val="2"/>
        <scheme val="minor"/>
      </rPr>
      <t>5</t>
    </r>
  </si>
  <si>
    <r>
      <t>South University</t>
    </r>
    <r>
      <rPr>
        <vertAlign val="superscript"/>
        <sz val="11"/>
        <color theme="1"/>
        <rFont val="Calibri"/>
        <family val="2"/>
        <scheme val="minor"/>
      </rPr>
      <t>6</t>
    </r>
  </si>
  <si>
    <r>
      <rPr>
        <vertAlign val="superscript"/>
        <sz val="11"/>
        <color theme="1"/>
        <rFont val="Calibri"/>
        <family val="2"/>
        <scheme val="minor"/>
      </rPr>
      <t xml:space="preserve">6 </t>
    </r>
    <r>
      <rPr>
        <sz val="11"/>
        <color theme="1"/>
        <rFont val="Calibri"/>
        <family val="2"/>
        <scheme val="minor"/>
      </rPr>
      <t>South University is exempt from Personal Property tax as it is a private school.</t>
    </r>
  </si>
  <si>
    <t>Ridge Development Co., LLC
(Industrial space fully occupied by Amazon)</t>
  </si>
  <si>
    <t xml:space="preserve">   property tax sharing.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</si>
  <si>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Economic incentive payments, tax rebates, tax abatements and/or sales, HOT, mixed beverage, and/or</t>
    </r>
  </si>
  <si>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As of December 31, 2020, Crow is in default.  Terms are under negotiation.</t>
    </r>
  </si>
  <si>
    <r>
      <rPr>
        <vertAlign val="superscript"/>
        <sz val="11"/>
        <color theme="1"/>
        <rFont val="Calibri"/>
        <family val="2"/>
        <scheme val="minor"/>
      </rPr>
      <t xml:space="preserve">5 </t>
    </r>
    <r>
      <rPr>
        <sz val="11"/>
        <color theme="1"/>
        <rFont val="Calibri"/>
        <family val="2"/>
        <scheme val="minor"/>
      </rPr>
      <t>Sears declared bankruptcy and site was closed December 2020.  Site was subsequently sold.  Contract 
   Contract is considered closed.</t>
    </r>
  </si>
  <si>
    <t xml:space="preserve">   is considered completed.</t>
  </si>
  <si>
    <r>
      <t xml:space="preserve">3 </t>
    </r>
    <r>
      <rPr>
        <sz val="11"/>
        <color theme="1"/>
        <rFont val="Calibri"/>
        <family val="2"/>
        <scheme val="minor"/>
      </rPr>
      <t xml:space="preserve">HMH and Plaza are joints agreements and each must be in compliance with all terms.  The agreements were in 
</t>
    </r>
  </si>
  <si>
    <r>
      <rPr>
        <vertAlign val="superscript"/>
        <sz val="11"/>
        <color theme="1"/>
        <rFont val="Calibri"/>
        <family val="2"/>
        <scheme val="minor"/>
      </rPr>
      <t xml:space="preserve">4 </t>
    </r>
    <r>
      <rPr>
        <sz val="11"/>
        <color theme="1"/>
        <rFont val="Calibri"/>
        <family val="2"/>
        <scheme val="minor"/>
      </rPr>
      <t>Sovos was in administrative non-compliance as of 9/30/21, but is expected to be corrected by March 2022.</t>
    </r>
  </si>
  <si>
    <t>M4 Greenlawn, LLC
(The District)</t>
  </si>
  <si>
    <t>TOTKN, LLC
 (Nutty Brown Café and Amphitheater - to be renamed Round Rock Amp)</t>
  </si>
  <si>
    <t xml:space="preserve">   in default as of 9/30/21.  Contracts were resolved and terminated in November 2021.</t>
  </si>
  <si>
    <t>less incentives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</si>
</sst>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4" fontId="2" fillId="2" borderId="0" xfId="0" applyNumberFormat="1" applyFon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wrapText="1"/>
    </xf>
    <xf numFmtId="0" fontId="0" fillId="0" borderId="0" xfId="0" applyFill="1" applyAlignment="1">
      <alignment vertical="top" wrapText="1"/>
    </xf>
    <xf numFmtId="0" fontId="0" fillId="3" borderId="0" xfId="0" applyFill="1" applyAlignment="1">
      <alignment vertical="top"/>
    </xf>
    <xf numFmtId="0" fontId="0" fillId="3" borderId="0" xfId="0" applyFill="1" applyAlignment="1">
      <alignment horizontal="center" vertical="top"/>
    </xf>
    <xf numFmtId="3" fontId="3" fillId="0" borderId="0" xfId="0" applyNumberFormat="1" applyFont="1" applyAlignment="1">
      <alignment horizontal="right" wrapText="1"/>
    </xf>
    <xf numFmtId="0" fontId="3" fillId="0" borderId="0" xfId="0" applyFont="1" applyFill="1"/>
    <xf numFmtId="0" fontId="3" fillId="0" borderId="0" xfId="0" applyFont="1"/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wrapText="1"/>
    </xf>
    <xf numFmtId="3" fontId="0" fillId="3" borderId="1" xfId="0" applyNumberFormat="1" applyFill="1" applyBorder="1" applyAlignment="1">
      <alignment horizontal="right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42" fontId="3" fillId="0" borderId="0" xfId="0" applyNumberFormat="1" applyFont="1"/>
    <xf numFmtId="41" fontId="3" fillId="0" borderId="0" xfId="0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/>
    <xf numFmtId="42" fontId="0" fillId="0" borderId="0" xfId="0" applyNumberFormat="1"/>
    <xf numFmtId="3" fontId="0" fillId="0" borderId="0" xfId="0" applyNumberFormat="1" applyFill="1"/>
    <xf numFmtId="0" fontId="3" fillId="0" borderId="2" xfId="0" applyFont="1" applyBorder="1"/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/>
    </xf>
    <xf numFmtId="0" fontId="0" fillId="4" borderId="2" xfId="0" applyFill="1" applyBorder="1"/>
    <xf numFmtId="14" fontId="3" fillId="4" borderId="5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0" borderId="7" xfId="0" applyFont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3" fillId="4" borderId="7" xfId="0" applyFont="1" applyFill="1" applyBorder="1" applyAlignment="1">
      <alignment horizontal="right"/>
    </xf>
    <xf numFmtId="42" fontId="0" fillId="4" borderId="0" xfId="0" applyNumberFormat="1" applyFill="1" applyBorder="1"/>
    <xf numFmtId="42" fontId="0" fillId="4" borderId="8" xfId="0" applyNumberFormat="1" applyFill="1" applyBorder="1"/>
    <xf numFmtId="41" fontId="0" fillId="4" borderId="1" xfId="0" applyNumberFormat="1" applyFill="1" applyBorder="1"/>
    <xf numFmtId="41" fontId="0" fillId="4" borderId="9" xfId="0" applyNumberFormat="1" applyFill="1" applyBorder="1"/>
    <xf numFmtId="0" fontId="3" fillId="4" borderId="10" xfId="0" applyFont="1" applyFill="1" applyBorder="1" applyAlignment="1">
      <alignment horizontal="right"/>
    </xf>
    <xf numFmtId="9" fontId="0" fillId="4" borderId="11" xfId="2" applyNumberFormat="1" applyFont="1" applyFill="1" applyBorder="1"/>
    <xf numFmtId="9" fontId="0" fillId="4" borderId="12" xfId="2" applyNumberFormat="1" applyFont="1" applyFill="1" applyBorder="1"/>
    <xf numFmtId="0" fontId="0" fillId="0" borderId="0" xfId="0" applyBorder="1"/>
    <xf numFmtId="14" fontId="0" fillId="3" borderId="0" xfId="0" applyNumberFormat="1" applyFill="1" applyAlignment="1">
      <alignment horizontal="center" vertical="top"/>
    </xf>
    <xf numFmtId="14" fontId="0" fillId="0" borderId="0" xfId="0" applyNumberFormat="1"/>
    <xf numFmtId="0" fontId="0" fillId="0" borderId="0" xfId="0" applyFill="1" applyAlignment="1">
      <alignment horizontal="right" vertical="top"/>
    </xf>
    <xf numFmtId="0" fontId="8" fillId="0" borderId="0" xfId="0" applyFont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41" fontId="0" fillId="0" borderId="0" xfId="0" applyNumberFormat="1" applyFill="1" applyAlignment="1">
      <alignment horizontal="right" vertical="top"/>
    </xf>
    <xf numFmtId="14" fontId="0" fillId="0" borderId="0" xfId="0" applyNumberFormat="1" applyFill="1" applyAlignment="1">
      <alignment horizontal="center" vertical="top"/>
    </xf>
    <xf numFmtId="0" fontId="8" fillId="0" borderId="0" xfId="0" applyFont="1" applyBorder="1" applyAlignment="1">
      <alignment vertical="top"/>
    </xf>
    <xf numFmtId="0" fontId="0" fillId="4" borderId="0" xfId="0" applyFill="1" applyAlignment="1">
      <alignment vertical="top" wrapText="1"/>
    </xf>
    <xf numFmtId="0" fontId="3" fillId="4" borderId="0" xfId="0" applyFont="1" applyFill="1" applyBorder="1" applyAlignment="1">
      <alignment horizontal="right"/>
    </xf>
    <xf numFmtId="9" fontId="0" fillId="4" borderId="0" xfId="2" applyNumberFormat="1" applyFont="1" applyFill="1" applyBorder="1"/>
    <xf numFmtId="0" fontId="0" fillId="0" borderId="0" xfId="0" quotePrefix="1"/>
    <xf numFmtId="42" fontId="0" fillId="0" borderId="0" xfId="0" applyNumberFormat="1" applyFill="1" applyAlignment="1">
      <alignment horizontal="center"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right" vertical="top"/>
    </xf>
    <xf numFmtId="3" fontId="0" fillId="0" borderId="0" xfId="0" applyNumberFormat="1" applyFill="1" applyAlignment="1">
      <alignment horizontal="center" vertical="top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0" fillId="4" borderId="0" xfId="0" applyFill="1" applyAlignment="1">
      <alignment vertical="top"/>
    </xf>
    <xf numFmtId="0" fontId="0" fillId="4" borderId="0" xfId="0" applyFill="1" applyAlignment="1">
      <alignment horizontal="center" vertical="top"/>
    </xf>
    <xf numFmtId="14" fontId="0" fillId="4" borderId="0" xfId="0" applyNumberFormat="1" applyFill="1" applyAlignment="1">
      <alignment horizontal="center" vertical="top"/>
    </xf>
    <xf numFmtId="0" fontId="0" fillId="4" borderId="0" xfId="0" applyFill="1"/>
    <xf numFmtId="0" fontId="0" fillId="0" borderId="0" xfId="0" applyAlignment="1">
      <alignment vertical="top"/>
    </xf>
    <xf numFmtId="0" fontId="5" fillId="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9" fontId="0" fillId="0" borderId="0" xfId="2" applyNumberFormat="1" applyFont="1" applyFill="1" applyBorder="1"/>
    <xf numFmtId="0" fontId="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top"/>
    </xf>
    <xf numFmtId="41" fontId="7" fillId="3" borderId="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42" fontId="10" fillId="0" borderId="0" xfId="0" applyNumberFormat="1" applyFont="1" applyFill="1"/>
    <xf numFmtId="0" fontId="7" fillId="3" borderId="0" xfId="0" applyFont="1" applyFill="1" applyBorder="1" applyAlignment="1">
      <alignment horizontal="right" vertical="top"/>
    </xf>
    <xf numFmtId="41" fontId="7" fillId="3" borderId="0" xfId="0" applyNumberFormat="1" applyFont="1" applyFill="1" applyBorder="1" applyAlignment="1">
      <alignment horizontal="right" vertical="top"/>
    </xf>
    <xf numFmtId="0" fontId="0" fillId="3" borderId="0" xfId="0" applyFill="1" applyBorder="1" applyAlignment="1">
      <alignment horizontal="center" vertical="top"/>
    </xf>
    <xf numFmtId="0" fontId="0" fillId="3" borderId="0" xfId="0" applyFill="1" applyBorder="1" applyAlignment="1">
      <alignment vertical="top" wrapText="1"/>
    </xf>
    <xf numFmtId="41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/>
    </xf>
    <xf numFmtId="41" fontId="7" fillId="0" borderId="0" xfId="0" applyNumberFormat="1" applyFont="1" applyFill="1" applyBorder="1" applyAlignment="1">
      <alignment vertical="top" wrapText="1"/>
    </xf>
    <xf numFmtId="41" fontId="7" fillId="0" borderId="0" xfId="0" applyNumberFormat="1" applyFont="1" applyFill="1" applyBorder="1" applyAlignment="1">
      <alignment horizontal="right" vertical="top" wrapText="1"/>
    </xf>
    <xf numFmtId="0" fontId="7" fillId="3" borderId="0" xfId="0" applyFont="1" applyFill="1" applyAlignment="1">
      <alignment vertical="top" wrapText="1"/>
    </xf>
    <xf numFmtId="0" fontId="7" fillId="3" borderId="0" xfId="0" applyFont="1" applyFill="1" applyAlignment="1">
      <alignment horizontal="center" vertical="top" wrapText="1"/>
    </xf>
    <xf numFmtId="0" fontId="7" fillId="3" borderId="0" xfId="0" applyFont="1" applyFill="1" applyAlignment="1">
      <alignment horizontal="left" vertical="top" wrapText="1"/>
    </xf>
    <xf numFmtId="14" fontId="7" fillId="3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7" xfId="0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42" fontId="7" fillId="0" borderId="0" xfId="0" applyNumberFormat="1" applyFont="1" applyFill="1" applyBorder="1" applyAlignment="1">
      <alignment vertical="top" wrapText="1"/>
    </xf>
    <xf numFmtId="42" fontId="7" fillId="0" borderId="0" xfId="0" applyNumberFormat="1" applyFont="1" applyFill="1" applyBorder="1" applyAlignment="1">
      <alignment horizontal="right" vertical="top" wrapText="1"/>
    </xf>
    <xf numFmtId="164" fontId="7" fillId="3" borderId="0" xfId="1" applyNumberFormat="1" applyFont="1" applyFill="1" applyBorder="1" applyAlignment="1">
      <alignment horizontal="center" vertical="top"/>
    </xf>
    <xf numFmtId="41" fontId="7" fillId="3" borderId="0" xfId="0" applyNumberFormat="1" applyFont="1" applyFill="1" applyBorder="1" applyAlignment="1">
      <alignment vertical="top" wrapText="1"/>
    </xf>
    <xf numFmtId="41" fontId="7" fillId="3" borderId="0" xfId="0" applyNumberFormat="1" applyFont="1" applyFill="1" applyBorder="1" applyAlignment="1">
      <alignment horizontal="right" vertical="top" wrapText="1"/>
    </xf>
    <xf numFmtId="0" fontId="0" fillId="3" borderId="0" xfId="0" applyFill="1" applyBorder="1"/>
    <xf numFmtId="0" fontId="0" fillId="3" borderId="0" xfId="0" applyFill="1" applyBorder="1" applyAlignment="1">
      <alignment horizontal="center" vertical="top" wrapText="1"/>
    </xf>
    <xf numFmtId="0" fontId="0" fillId="3" borderId="0" xfId="0" applyFill="1" applyBorder="1" applyAlignment="1">
      <alignment wrapText="1"/>
    </xf>
    <xf numFmtId="164" fontId="7" fillId="0" borderId="0" xfId="1" applyNumberFormat="1" applyFont="1" applyFill="1" applyBorder="1" applyAlignment="1">
      <alignment horizontal="right" vertical="top"/>
    </xf>
    <xf numFmtId="41" fontId="7" fillId="0" borderId="0" xfId="0" applyNumberFormat="1" applyFont="1" applyFill="1" applyBorder="1" applyAlignment="1">
      <alignment horizontal="right" vertical="top"/>
    </xf>
    <xf numFmtId="41" fontId="7" fillId="3" borderId="0" xfId="0" applyNumberFormat="1" applyFont="1" applyFill="1" applyBorder="1" applyAlignment="1">
      <alignment horizontal="center" vertical="top" wrapText="1"/>
    </xf>
    <xf numFmtId="41" fontId="0" fillId="0" borderId="0" xfId="0" applyNumberFormat="1" applyFill="1" applyBorder="1" applyAlignment="1">
      <alignment horizontal="center" vertical="top"/>
    </xf>
    <xf numFmtId="0" fontId="0" fillId="3" borderId="0" xfId="0" applyFill="1" applyBorder="1" applyAlignment="1">
      <alignment horizontal="right" vertical="top"/>
    </xf>
    <xf numFmtId="41" fontId="0" fillId="3" borderId="0" xfId="0" applyNumberFormat="1" applyFill="1" applyBorder="1" applyAlignment="1">
      <alignment horizontal="right" vertical="top" wrapText="1"/>
    </xf>
    <xf numFmtId="3" fontId="0" fillId="0" borderId="0" xfId="0" applyNumberFormat="1" applyFill="1" applyBorder="1" applyAlignment="1">
      <alignment horizontal="right" vertical="top"/>
    </xf>
    <xf numFmtId="164" fontId="0" fillId="3" borderId="0" xfId="1" applyNumberFormat="1" applyFont="1" applyFill="1" applyBorder="1" applyAlignment="1">
      <alignment horizontal="center" vertical="top"/>
    </xf>
    <xf numFmtId="164" fontId="0" fillId="3" borderId="0" xfId="0" applyNumberFormat="1" applyFill="1" applyBorder="1" applyAlignment="1">
      <alignment horizontal="center" vertical="top"/>
    </xf>
    <xf numFmtId="3" fontId="7" fillId="3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horizontal="right" wrapText="1"/>
    </xf>
    <xf numFmtId="0" fontId="5" fillId="0" borderId="0" xfId="0" applyFont="1" applyFill="1" applyAlignment="1">
      <alignment horizontal="center" vertical="center"/>
    </xf>
    <xf numFmtId="41" fontId="0" fillId="0" borderId="0" xfId="0" applyNumberFormat="1" applyFill="1" applyBorder="1" applyAlignment="1">
      <alignment horizontal="right" vertical="top"/>
    </xf>
    <xf numFmtId="0" fontId="7" fillId="0" borderId="0" xfId="0" applyFont="1" applyFill="1" applyAlignment="1">
      <alignment horizontal="left" vertical="top" wrapText="1"/>
    </xf>
    <xf numFmtId="0" fontId="0" fillId="4" borderId="0" xfId="0" applyFill="1" applyBorder="1" applyAlignment="1">
      <alignment vertical="top"/>
    </xf>
    <xf numFmtId="0" fontId="0" fillId="4" borderId="0" xfId="0" applyFill="1" applyBorder="1" applyAlignment="1">
      <alignment horizontal="center" vertical="top"/>
    </xf>
    <xf numFmtId="0" fontId="0" fillId="4" borderId="0" xfId="0" applyFill="1" applyBorder="1" applyAlignment="1">
      <alignment vertical="top" wrapText="1"/>
    </xf>
    <xf numFmtId="0" fontId="3" fillId="4" borderId="0" xfId="0" applyFont="1" applyFill="1"/>
    <xf numFmtId="0" fontId="5" fillId="4" borderId="0" xfId="0" applyFont="1" applyFill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5" borderId="0" xfId="0" applyFill="1"/>
    <xf numFmtId="0" fontId="0" fillId="5" borderId="0" xfId="0" applyFill="1" applyAlignment="1">
      <alignment vertical="top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 wrapText="1"/>
    </xf>
    <xf numFmtId="14" fontId="2" fillId="6" borderId="0" xfId="0" applyNumberFormat="1" applyFont="1" applyFill="1" applyAlignment="1">
      <alignment horizontal="center" wrapText="1"/>
    </xf>
    <xf numFmtId="0" fontId="7" fillId="4" borderId="0" xfId="0" applyFont="1" applyFill="1" applyBorder="1" applyAlignment="1">
      <alignment horizontal="right" vertical="top"/>
    </xf>
    <xf numFmtId="3" fontId="7" fillId="4" borderId="0" xfId="0" applyNumberFormat="1" applyFont="1" applyFill="1" applyBorder="1" applyAlignment="1">
      <alignment horizontal="right" vertical="top"/>
    </xf>
    <xf numFmtId="42" fontId="7" fillId="4" borderId="0" xfId="0" applyNumberFormat="1" applyFont="1" applyFill="1" applyBorder="1" applyAlignment="1">
      <alignment horizontal="center" vertical="top"/>
    </xf>
    <xf numFmtId="41" fontId="0" fillId="4" borderId="0" xfId="0" applyNumberFormat="1" applyFill="1" applyBorder="1" applyAlignment="1">
      <alignment horizontal="right" vertical="top" wrapText="1"/>
    </xf>
    <xf numFmtId="0" fontId="0" fillId="3" borderId="0" xfId="0" applyFont="1" applyFill="1" applyBorder="1" applyAlignment="1">
      <alignment vertical="top" wrapText="1"/>
    </xf>
    <xf numFmtId="0" fontId="0" fillId="3" borderId="0" xfId="0" applyFont="1" applyFill="1" applyBorder="1" applyAlignment="1">
      <alignment vertical="top"/>
    </xf>
    <xf numFmtId="0" fontId="0" fillId="3" borderId="0" xfId="0" applyFont="1" applyFill="1" applyBorder="1" applyAlignment="1">
      <alignment horizontal="center" vertical="top"/>
    </xf>
    <xf numFmtId="0" fontId="0" fillId="3" borderId="0" xfId="0" applyFont="1" applyFill="1" applyBorder="1" applyAlignment="1">
      <alignment horizontal="right" vertical="top"/>
    </xf>
    <xf numFmtId="41" fontId="0" fillId="3" borderId="0" xfId="0" applyNumberFormat="1" applyFont="1" applyFill="1" applyBorder="1" applyAlignment="1">
      <alignment horizontal="right" vertical="top"/>
    </xf>
    <xf numFmtId="41" fontId="7" fillId="3" borderId="0" xfId="0" applyNumberFormat="1" applyFont="1" applyFill="1" applyBorder="1" applyAlignment="1">
      <alignment horizontal="center" vertical="top"/>
    </xf>
    <xf numFmtId="41" fontId="7" fillId="4" borderId="0" xfId="0" applyNumberFormat="1" applyFont="1" applyFill="1" applyBorder="1" applyAlignment="1">
      <alignment horizontal="right" vertical="top"/>
    </xf>
    <xf numFmtId="0" fontId="0" fillId="4" borderId="0" xfId="0" applyFill="1" applyBorder="1" applyAlignment="1">
      <alignment horizontal="center" vertical="top" wrapText="1"/>
    </xf>
    <xf numFmtId="0" fontId="7" fillId="4" borderId="0" xfId="0" applyFont="1" applyFill="1" applyBorder="1" applyAlignment="1">
      <alignment vertical="top" wrapText="1"/>
    </xf>
    <xf numFmtId="41" fontId="7" fillId="4" borderId="0" xfId="0" applyNumberFormat="1" applyFont="1" applyFill="1" applyBorder="1" applyAlignment="1">
      <alignment horizontal="center" vertical="top" wrapText="1"/>
    </xf>
    <xf numFmtId="41" fontId="0" fillId="4" borderId="0" xfId="0" applyNumberFormat="1" applyFill="1" applyBorder="1" applyAlignment="1">
      <alignment vertical="top" wrapText="1"/>
    </xf>
    <xf numFmtId="41" fontId="7" fillId="4" borderId="0" xfId="0" applyNumberFormat="1" applyFont="1" applyFill="1" applyBorder="1" applyAlignment="1">
      <alignment vertical="top" wrapText="1"/>
    </xf>
    <xf numFmtId="41" fontId="7" fillId="4" borderId="0" xfId="0" applyNumberFormat="1" applyFont="1" applyFill="1" applyBorder="1" applyAlignment="1">
      <alignment horizontal="right" vertical="top" wrapText="1"/>
    </xf>
    <xf numFmtId="0" fontId="0" fillId="4" borderId="0" xfId="0" applyFill="1" applyAlignment="1">
      <alignment horizontal="center" vertical="top" wrapText="1"/>
    </xf>
    <xf numFmtId="41" fontId="0" fillId="4" borderId="0" xfId="0" applyNumberFormat="1" applyFill="1" applyAlignment="1">
      <alignment horizontal="right" vertical="top" wrapText="1"/>
    </xf>
    <xf numFmtId="41" fontId="7" fillId="4" borderId="0" xfId="0" applyNumberFormat="1" applyFont="1" applyFill="1" applyAlignment="1">
      <alignment vertical="top" wrapText="1"/>
    </xf>
    <xf numFmtId="41" fontId="7" fillId="4" borderId="0" xfId="0" applyNumberFormat="1" applyFont="1" applyFill="1" applyAlignment="1">
      <alignment horizontal="center" vertical="top" wrapText="1"/>
    </xf>
    <xf numFmtId="41" fontId="7" fillId="4" borderId="0" xfId="0" applyNumberFormat="1" applyFont="1" applyFill="1" applyAlignment="1">
      <alignment horizontal="right" vertical="top" wrapText="1"/>
    </xf>
    <xf numFmtId="0" fontId="3" fillId="3" borderId="0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right" vertical="top"/>
    </xf>
    <xf numFmtId="3" fontId="7" fillId="3" borderId="1" xfId="0" applyNumberFormat="1" applyFont="1" applyFill="1" applyBorder="1" applyAlignment="1">
      <alignment horizontal="right" vertical="top"/>
    </xf>
    <xf numFmtId="42" fontId="7" fillId="3" borderId="1" xfId="0" applyNumberFormat="1" applyFont="1" applyFill="1" applyBorder="1" applyAlignment="1">
      <alignment horizontal="center" vertical="top"/>
    </xf>
    <xf numFmtId="41" fontId="0" fillId="3" borderId="1" xfId="0" applyNumberFormat="1" applyFill="1" applyBorder="1" applyAlignment="1">
      <alignment horizontal="right" vertical="top" wrapText="1"/>
    </xf>
    <xf numFmtId="0" fontId="7" fillId="3" borderId="0" xfId="0" applyFont="1" applyFill="1" applyBorder="1" applyAlignment="1">
      <alignment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right" vertical="top" wrapText="1"/>
    </xf>
    <xf numFmtId="42" fontId="7" fillId="3" borderId="0" xfId="0" applyNumberFormat="1" applyFont="1" applyFill="1" applyBorder="1" applyAlignment="1">
      <alignment horizontal="right" vertical="top" wrapText="1"/>
    </xf>
    <xf numFmtId="0" fontId="0" fillId="3" borderId="0" xfId="0" applyFill="1" applyAlignment="1">
      <alignment horizontal="center" vertical="top" wrapText="1"/>
    </xf>
    <xf numFmtId="41" fontId="0" fillId="3" borderId="0" xfId="0" applyNumberFormat="1" applyFill="1" applyAlignment="1">
      <alignment horizontal="right" vertical="top" wrapText="1"/>
    </xf>
    <xf numFmtId="41" fontId="7" fillId="3" borderId="0" xfId="0" applyNumberFormat="1" applyFont="1" applyFill="1" applyAlignment="1">
      <alignment vertical="top" wrapText="1"/>
    </xf>
    <xf numFmtId="41" fontId="7" fillId="3" borderId="0" xfId="0" applyNumberFormat="1" applyFont="1" applyFill="1" applyAlignment="1">
      <alignment horizontal="right" vertical="top" wrapText="1"/>
    </xf>
    <xf numFmtId="41" fontId="7" fillId="3" borderId="0" xfId="0" applyNumberFormat="1" applyFont="1" applyFill="1" applyBorder="1" applyAlignment="1">
      <alignment vertical="top"/>
    </xf>
    <xf numFmtId="0" fontId="7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center" wrapText="1"/>
    </xf>
    <xf numFmtId="41" fontId="7" fillId="3" borderId="0" xfId="1" applyNumberFormat="1" applyFont="1" applyFill="1" applyBorder="1" applyAlignment="1">
      <alignment horizontal="center" vertical="top" wrapText="1"/>
    </xf>
    <xf numFmtId="0" fontId="11" fillId="6" borderId="0" xfId="0" applyFont="1" applyFill="1" applyAlignment="1">
      <alignment horizontal="left"/>
    </xf>
    <xf numFmtId="0" fontId="0" fillId="0" borderId="0" xfId="0" applyFont="1" applyFill="1" applyBorder="1" applyAlignment="1">
      <alignment vertical="top"/>
    </xf>
    <xf numFmtId="0" fontId="8" fillId="0" borderId="8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7" xfId="0" quotePrefix="1" applyFont="1" applyFill="1" applyBorder="1" applyAlignment="1">
      <alignment vertical="top"/>
    </xf>
    <xf numFmtId="0" fontId="0" fillId="0" borderId="7" xfId="0" quotePrefix="1" applyFont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65" fontId="0" fillId="0" borderId="7" xfId="0" applyNumberFormat="1" applyBorder="1" applyAlignment="1">
      <alignment horizontal="left" wrapText="1"/>
    </xf>
    <xf numFmtId="165" fontId="0" fillId="0" borderId="0" xfId="0" applyNumberFormat="1" applyBorder="1" applyAlignment="1">
      <alignment horizontal="left" wrapText="1"/>
    </xf>
    <xf numFmtId="165" fontId="0" fillId="0" borderId="8" xfId="0" applyNumberFormat="1" applyBorder="1" applyAlignment="1">
      <alignment horizontal="left" wrapText="1"/>
    </xf>
    <xf numFmtId="0" fontId="8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</cellXfs>
  <cellStyles count="5">
    <cellStyle name="Comma" xfId="1" builtinId="3"/>
    <cellStyle name="Comma 2" xfId="4" xr:uid="{F5E8BD92-668E-4E58-98AF-F62793255242}"/>
    <cellStyle name="Normal" xfId="0" builtinId="0"/>
    <cellStyle name="Normal 2" xfId="3" xr:uid="{D418B1B0-BC51-4E8B-A1F4-E730AD590B0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C9761-B156-4ABF-B15B-0C5CEDA8EB6F}">
  <sheetPr>
    <tabColor rgb="FF00B050"/>
    <pageSetUpPr fitToPage="1"/>
  </sheetPr>
  <dimension ref="A1:R91"/>
  <sheetViews>
    <sheetView tabSelected="1" view="pageBreakPreview" topLeftCell="A4" zoomScaleNormal="95" zoomScaleSheetLayoutView="100" workbookViewId="0">
      <pane xSplit="1" ySplit="1" topLeftCell="B5" activePane="bottomRight" state="frozen"/>
      <selection activeCell="A4" sqref="A4"/>
      <selection pane="topRight" activeCell="B4" sqref="B4"/>
      <selection pane="bottomLeft" activeCell="A5" sqref="A5"/>
      <selection pane="bottomRight" activeCell="H10" sqref="H10"/>
    </sheetView>
  </sheetViews>
  <sheetFormatPr defaultRowHeight="14.5" x14ac:dyDescent="0.35"/>
  <cols>
    <col min="1" max="1" width="24.453125" customWidth="1"/>
    <col min="2" max="2" width="10.453125" style="23" customWidth="1"/>
    <col min="3" max="3" width="7.453125" style="24" customWidth="1"/>
    <col min="4" max="4" width="48" customWidth="1"/>
    <col min="5" max="5" width="7.453125" style="24" bestFit="1" customWidth="1"/>
    <col min="6" max="6" width="7.7265625" style="24" customWidth="1"/>
    <col min="7" max="7" width="14.81640625" customWidth="1"/>
    <col min="8" max="8" width="15.81640625" style="47" customWidth="1"/>
    <col min="9" max="9" width="16.7265625" customWidth="1"/>
    <col min="10" max="10" width="14.81640625" customWidth="1"/>
  </cols>
  <sheetData>
    <row r="1" spans="1:10" ht="18.5" x14ac:dyDescent="0.4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7" x14ac:dyDescent="0.4">
      <c r="A2" s="190" t="s">
        <v>123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17" x14ac:dyDescent="0.4">
      <c r="A3" s="77"/>
      <c r="B3" s="77"/>
      <c r="C3" s="77"/>
      <c r="D3" s="77"/>
      <c r="E3" s="77"/>
      <c r="F3" s="77"/>
      <c r="G3" s="77"/>
      <c r="H3" s="77"/>
      <c r="I3" s="77"/>
      <c r="J3" s="77"/>
    </row>
    <row r="4" spans="1:10" ht="60" customHeight="1" x14ac:dyDescent="0.35">
      <c r="A4" s="2" t="s">
        <v>1</v>
      </c>
      <c r="B4" s="3" t="s">
        <v>2</v>
      </c>
      <c r="C4" s="3" t="s">
        <v>3</v>
      </c>
      <c r="D4" s="2" t="s">
        <v>4</v>
      </c>
      <c r="E4" s="3" t="s">
        <v>5</v>
      </c>
      <c r="F4" s="3" t="s">
        <v>6</v>
      </c>
      <c r="G4" s="3" t="s">
        <v>7</v>
      </c>
      <c r="H4" s="4" t="s">
        <v>102</v>
      </c>
      <c r="I4" s="3" t="s">
        <v>8</v>
      </c>
      <c r="J4" s="3" t="s">
        <v>9</v>
      </c>
    </row>
    <row r="5" spans="1:10" ht="18.5" x14ac:dyDescent="0.45">
      <c r="A5" s="176" t="s">
        <v>127</v>
      </c>
      <c r="B5" s="134"/>
      <c r="C5" s="134"/>
      <c r="D5" s="133"/>
      <c r="E5" s="134"/>
      <c r="F5" s="134"/>
      <c r="G5" s="134"/>
      <c r="H5" s="135"/>
      <c r="I5" s="134"/>
      <c r="J5" s="134"/>
    </row>
    <row r="6" spans="1:10" s="74" customFormat="1" ht="30" customHeight="1" x14ac:dyDescent="0.35">
      <c r="A6" s="63" t="s">
        <v>25</v>
      </c>
      <c r="B6" s="63" t="s">
        <v>24</v>
      </c>
      <c r="C6" s="64">
        <v>380</v>
      </c>
      <c r="D6" s="63" t="s">
        <v>64</v>
      </c>
      <c r="E6" s="92" t="s">
        <v>12</v>
      </c>
      <c r="F6" s="92" t="s">
        <v>12</v>
      </c>
      <c r="G6" s="101">
        <v>500000</v>
      </c>
      <c r="H6" s="101">
        <v>22379694</v>
      </c>
      <c r="I6" s="102">
        <v>526429</v>
      </c>
      <c r="J6" s="92" t="s">
        <v>17</v>
      </c>
    </row>
    <row r="7" spans="1:10" ht="75" customHeight="1" x14ac:dyDescent="0.35">
      <c r="A7" s="88" t="s">
        <v>74</v>
      </c>
      <c r="B7" s="88" t="s">
        <v>56</v>
      </c>
      <c r="C7" s="107">
        <v>380</v>
      </c>
      <c r="D7" s="88" t="s">
        <v>75</v>
      </c>
      <c r="E7" s="105">
        <v>58</v>
      </c>
      <c r="F7" s="105">
        <v>74</v>
      </c>
      <c r="G7" s="104">
        <v>75000</v>
      </c>
      <c r="H7" s="105" t="s">
        <v>12</v>
      </c>
      <c r="I7" s="105" t="s">
        <v>12</v>
      </c>
      <c r="J7" s="105" t="s">
        <v>12</v>
      </c>
    </row>
    <row r="8" spans="1:10" s="53" customFormat="1" ht="45" customHeight="1" x14ac:dyDescent="0.35">
      <c r="A8" s="81" t="s">
        <v>108</v>
      </c>
      <c r="B8" s="81" t="s">
        <v>53</v>
      </c>
      <c r="C8" s="98">
        <v>380</v>
      </c>
      <c r="D8" s="63" t="s">
        <v>77</v>
      </c>
      <c r="E8" s="90">
        <v>30</v>
      </c>
      <c r="F8" s="90">
        <v>48</v>
      </c>
      <c r="G8" s="110">
        <v>50000</v>
      </c>
      <c r="H8" s="110">
        <f>4357840-3968685</f>
        <v>389155</v>
      </c>
      <c r="I8" s="110">
        <v>1761</v>
      </c>
      <c r="J8" s="90" t="s">
        <v>12</v>
      </c>
    </row>
    <row r="9" spans="1:10" s="1" customFormat="1" ht="30" customHeight="1" x14ac:dyDescent="0.35">
      <c r="A9" s="88" t="s">
        <v>23</v>
      </c>
      <c r="B9" s="88" t="s">
        <v>24</v>
      </c>
      <c r="C9" s="107">
        <v>380</v>
      </c>
      <c r="D9" s="108" t="s">
        <v>71</v>
      </c>
      <c r="E9" s="111">
        <v>100</v>
      </c>
      <c r="F9" s="111">
        <v>382</v>
      </c>
      <c r="G9" s="104">
        <v>150000</v>
      </c>
      <c r="H9" s="104">
        <v>3689318</v>
      </c>
      <c r="I9" s="105">
        <v>112079</v>
      </c>
      <c r="J9" s="105" t="s">
        <v>17</v>
      </c>
    </row>
    <row r="10" spans="1:10" ht="90" customHeight="1" x14ac:dyDescent="0.35">
      <c r="A10" s="81" t="s">
        <v>109</v>
      </c>
      <c r="B10" s="81" t="s">
        <v>49</v>
      </c>
      <c r="C10" s="98">
        <v>380</v>
      </c>
      <c r="D10" s="63" t="s">
        <v>62</v>
      </c>
      <c r="E10" s="65" t="s">
        <v>12</v>
      </c>
      <c r="F10" s="65" t="s">
        <v>12</v>
      </c>
      <c r="G10" s="122">
        <v>2200000</v>
      </c>
      <c r="H10" s="112">
        <v>1606446</v>
      </c>
      <c r="I10" s="112">
        <v>14146.66</v>
      </c>
      <c r="J10" s="65" t="s">
        <v>12</v>
      </c>
    </row>
    <row r="11" spans="1:10" s="1" customFormat="1" ht="30" customHeight="1" x14ac:dyDescent="0.35">
      <c r="A11" s="140" t="s">
        <v>54</v>
      </c>
      <c r="B11" s="141" t="s">
        <v>47</v>
      </c>
      <c r="C11" s="142">
        <v>380</v>
      </c>
      <c r="D11" s="140" t="s">
        <v>78</v>
      </c>
      <c r="E11" s="143" t="s">
        <v>12</v>
      </c>
      <c r="F11" s="143" t="s">
        <v>12</v>
      </c>
      <c r="G11" s="144">
        <v>46000</v>
      </c>
      <c r="H11" s="144">
        <v>15793184</v>
      </c>
      <c r="I11" s="144">
        <v>130792.08</v>
      </c>
      <c r="J11" s="143" t="s">
        <v>12</v>
      </c>
    </row>
    <row r="12" spans="1:10" s="1" customFormat="1" ht="29.5" customHeight="1" x14ac:dyDescent="0.35">
      <c r="A12" s="81" t="s">
        <v>111</v>
      </c>
      <c r="B12" s="81" t="s">
        <v>28</v>
      </c>
      <c r="C12" s="98">
        <v>380</v>
      </c>
      <c r="D12" s="63" t="s">
        <v>72</v>
      </c>
      <c r="E12" s="90">
        <v>270</v>
      </c>
      <c r="F12" s="90">
        <v>140</v>
      </c>
      <c r="G12" s="110">
        <v>313704</v>
      </c>
      <c r="H12" s="115" t="s">
        <v>12</v>
      </c>
      <c r="I12" s="115" t="s">
        <v>12</v>
      </c>
      <c r="J12" s="65" t="s">
        <v>17</v>
      </c>
    </row>
    <row r="13" spans="1:10" s="53" customFormat="1" ht="30.65" customHeight="1" x14ac:dyDescent="0.35">
      <c r="A13" s="81"/>
      <c r="B13" s="81" t="s">
        <v>29</v>
      </c>
      <c r="C13" s="64" t="s">
        <v>18</v>
      </c>
      <c r="D13" s="63" t="s">
        <v>79</v>
      </c>
      <c r="E13" s="90" t="s">
        <v>12</v>
      </c>
      <c r="F13" s="90" t="s">
        <v>12</v>
      </c>
      <c r="G13" s="110">
        <v>22263</v>
      </c>
      <c r="H13" s="110">
        <v>1663398</v>
      </c>
      <c r="I13" s="110">
        <v>16928</v>
      </c>
      <c r="J13" s="65" t="s">
        <v>12</v>
      </c>
    </row>
    <row r="14" spans="1:10" ht="60.65" customHeight="1" x14ac:dyDescent="0.35">
      <c r="A14" s="100" t="s">
        <v>45</v>
      </c>
      <c r="B14" s="100" t="s">
        <v>46</v>
      </c>
      <c r="C14" s="87">
        <v>380</v>
      </c>
      <c r="D14" s="88" t="s">
        <v>60</v>
      </c>
      <c r="E14" s="85">
        <v>700</v>
      </c>
      <c r="F14" s="118">
        <v>1000</v>
      </c>
      <c r="G14" s="117">
        <v>5525669.2199999997</v>
      </c>
      <c r="H14" s="116">
        <v>201532216</v>
      </c>
      <c r="I14" s="103">
        <v>1107340</v>
      </c>
      <c r="J14" s="113" t="s">
        <v>17</v>
      </c>
    </row>
    <row r="15" spans="1:10" s="53" customFormat="1" ht="45.65" customHeight="1" x14ac:dyDescent="0.35">
      <c r="A15" s="63" t="s">
        <v>86</v>
      </c>
      <c r="B15" s="81" t="s">
        <v>48</v>
      </c>
      <c r="C15" s="98">
        <v>380</v>
      </c>
      <c r="D15" s="63" t="s">
        <v>98</v>
      </c>
      <c r="E15" s="90">
        <v>25</v>
      </c>
      <c r="F15" s="90">
        <v>25</v>
      </c>
      <c r="G15" s="110">
        <v>106916</v>
      </c>
      <c r="H15" s="110">
        <v>3181598</v>
      </c>
      <c r="I15" s="109">
        <v>9473</v>
      </c>
      <c r="J15" s="65" t="s">
        <v>12</v>
      </c>
    </row>
    <row r="16" spans="1:10" s="1" customFormat="1" ht="44.5" customHeight="1" x14ac:dyDescent="0.35">
      <c r="A16" s="100" t="s">
        <v>112</v>
      </c>
      <c r="B16" s="100" t="s">
        <v>28</v>
      </c>
      <c r="C16" s="107" t="s">
        <v>18</v>
      </c>
      <c r="D16" s="88" t="s">
        <v>85</v>
      </c>
      <c r="E16" s="85" t="s">
        <v>12</v>
      </c>
      <c r="F16" s="85" t="s">
        <v>12</v>
      </c>
      <c r="G16" s="118">
        <v>209393</v>
      </c>
      <c r="H16" s="145">
        <v>25734065</v>
      </c>
      <c r="I16" s="86">
        <v>274848</v>
      </c>
      <c r="J16" s="118" t="s">
        <v>12</v>
      </c>
    </row>
    <row r="17" spans="1:10" s="1" customFormat="1" ht="44.5" customHeight="1" x14ac:dyDescent="0.35">
      <c r="A17" s="124" t="s">
        <v>42</v>
      </c>
      <c r="B17" s="124" t="s">
        <v>43</v>
      </c>
      <c r="C17" s="125">
        <v>380</v>
      </c>
      <c r="D17" s="126" t="s">
        <v>68</v>
      </c>
      <c r="E17" s="136">
        <v>350</v>
      </c>
      <c r="F17" s="136">
        <v>405</v>
      </c>
      <c r="G17" s="146">
        <v>435966</v>
      </c>
      <c r="H17" s="146">
        <v>19080936</v>
      </c>
      <c r="I17" s="146">
        <v>257225</v>
      </c>
      <c r="J17" s="136" t="s">
        <v>17</v>
      </c>
    </row>
    <row r="18" spans="1:10" ht="18.5" x14ac:dyDescent="0.45">
      <c r="A18" s="191" t="s">
        <v>0</v>
      </c>
      <c r="B18" s="191"/>
      <c r="C18" s="191"/>
      <c r="D18" s="191"/>
      <c r="E18" s="191"/>
      <c r="F18" s="191"/>
      <c r="G18" s="191"/>
      <c r="H18" s="191"/>
      <c r="I18" s="191"/>
      <c r="J18" s="191"/>
    </row>
    <row r="19" spans="1:10" ht="17" x14ac:dyDescent="0.4">
      <c r="A19" s="192" t="s">
        <v>125</v>
      </c>
      <c r="B19" s="192"/>
      <c r="C19" s="192"/>
      <c r="D19" s="192"/>
      <c r="E19" s="192"/>
      <c r="F19" s="192"/>
      <c r="G19" s="192"/>
      <c r="H19" s="192"/>
      <c r="I19" s="192"/>
      <c r="J19" s="192"/>
    </row>
    <row r="20" spans="1:10" ht="14.5" customHeight="1" x14ac:dyDescent="0.4">
      <c r="A20" s="75"/>
      <c r="B20" s="75"/>
      <c r="C20" s="75"/>
      <c r="D20" s="75"/>
      <c r="E20" s="75"/>
      <c r="F20" s="75"/>
      <c r="G20" s="75"/>
      <c r="H20" s="75"/>
      <c r="I20" s="75"/>
      <c r="J20" s="75"/>
    </row>
    <row r="21" spans="1:10" ht="60.65" customHeight="1" x14ac:dyDescent="0.35">
      <c r="A21" s="2" t="s">
        <v>1</v>
      </c>
      <c r="B21" s="3" t="s">
        <v>2</v>
      </c>
      <c r="C21" s="3" t="s">
        <v>3</v>
      </c>
      <c r="D21" s="2" t="s">
        <v>4</v>
      </c>
      <c r="E21" s="3" t="s">
        <v>5</v>
      </c>
      <c r="F21" s="3" t="s">
        <v>6</v>
      </c>
      <c r="G21" s="3" t="s">
        <v>7</v>
      </c>
      <c r="H21" s="4" t="s">
        <v>102</v>
      </c>
      <c r="I21" s="3" t="s">
        <v>8</v>
      </c>
      <c r="J21" s="3" t="s">
        <v>9</v>
      </c>
    </row>
    <row r="22" spans="1:10" ht="18.5" x14ac:dyDescent="0.45">
      <c r="A22" s="176" t="s">
        <v>128</v>
      </c>
      <c r="B22" s="134"/>
      <c r="C22" s="134"/>
      <c r="D22" s="133"/>
      <c r="E22" s="134"/>
      <c r="F22" s="134"/>
      <c r="G22" s="134"/>
      <c r="H22" s="135"/>
      <c r="I22" s="134"/>
      <c r="J22" s="134"/>
    </row>
    <row r="23" spans="1:10" s="1" customFormat="1" ht="59.5" customHeight="1" x14ac:dyDescent="0.35">
      <c r="A23" s="63" t="s">
        <v>113</v>
      </c>
      <c r="B23" s="63" t="s">
        <v>76</v>
      </c>
      <c r="C23" s="64">
        <v>380</v>
      </c>
      <c r="D23" s="63" t="s">
        <v>95</v>
      </c>
      <c r="E23" s="89">
        <v>9</v>
      </c>
      <c r="F23" s="89">
        <v>5</v>
      </c>
      <c r="G23" s="91">
        <v>140000</v>
      </c>
      <c r="H23" s="92" t="s">
        <v>12</v>
      </c>
      <c r="I23" s="92" t="s">
        <v>12</v>
      </c>
      <c r="J23" s="92" t="s">
        <v>12</v>
      </c>
    </row>
    <row r="24" spans="1:10" s="15" customFormat="1" ht="59.5" customHeight="1" x14ac:dyDescent="0.35">
      <c r="A24" s="100" t="s">
        <v>57</v>
      </c>
      <c r="B24" s="100" t="s">
        <v>44</v>
      </c>
      <c r="C24" s="87">
        <v>380</v>
      </c>
      <c r="D24" s="88" t="s">
        <v>73</v>
      </c>
      <c r="E24" s="85">
        <v>314</v>
      </c>
      <c r="F24" s="85">
        <v>563</v>
      </c>
      <c r="G24" s="118">
        <v>1491919</v>
      </c>
      <c r="H24" s="145">
        <v>103751712</v>
      </c>
      <c r="I24" s="118">
        <v>1028103</v>
      </c>
      <c r="J24" s="114" t="s">
        <v>17</v>
      </c>
    </row>
    <row r="25" spans="1:10" s="127" customFormat="1" x14ac:dyDescent="0.35">
      <c r="A25" s="124"/>
      <c r="B25" s="124"/>
      <c r="C25" s="125"/>
      <c r="D25" s="126"/>
      <c r="E25" s="136"/>
      <c r="F25" s="136"/>
      <c r="G25" s="137"/>
      <c r="H25" s="138"/>
      <c r="I25" s="137"/>
      <c r="J25" s="139"/>
    </row>
    <row r="26" spans="1:10" ht="18.5" x14ac:dyDescent="0.45">
      <c r="A26" s="176" t="s">
        <v>124</v>
      </c>
      <c r="B26" s="134"/>
      <c r="C26" s="134"/>
      <c r="D26" s="133"/>
      <c r="E26" s="134"/>
      <c r="F26" s="134"/>
      <c r="G26" s="134"/>
      <c r="H26" s="135"/>
      <c r="I26" s="134"/>
      <c r="J26" s="134"/>
    </row>
    <row r="27" spans="1:10" s="131" customFormat="1" ht="30" customHeight="1" x14ac:dyDescent="0.35">
      <c r="A27" s="88" t="s">
        <v>26</v>
      </c>
      <c r="B27" s="88" t="s">
        <v>27</v>
      </c>
      <c r="C27" s="107">
        <v>380</v>
      </c>
      <c r="D27" s="108" t="s">
        <v>65</v>
      </c>
      <c r="E27" s="111">
        <v>40</v>
      </c>
      <c r="F27" s="175">
        <v>51</v>
      </c>
      <c r="G27" s="104">
        <v>400000</v>
      </c>
      <c r="H27" s="104">
        <f>3127254-2228338</f>
        <v>898916</v>
      </c>
      <c r="I27" s="105">
        <v>33608</v>
      </c>
      <c r="J27" s="105" t="s">
        <v>12</v>
      </c>
    </row>
    <row r="28" spans="1:10" s="132" customFormat="1" ht="30" customHeight="1" x14ac:dyDescent="0.35">
      <c r="A28" s="126" t="s">
        <v>110</v>
      </c>
      <c r="B28" s="126" t="s">
        <v>21</v>
      </c>
      <c r="C28" s="147">
        <v>380</v>
      </c>
      <c r="D28" s="148" t="s">
        <v>22</v>
      </c>
      <c r="E28" s="149">
        <v>745</v>
      </c>
      <c r="F28" s="136">
        <v>682</v>
      </c>
      <c r="G28" s="151">
        <v>1000000</v>
      </c>
      <c r="H28" s="151">
        <v>79231191</v>
      </c>
      <c r="I28" s="152">
        <v>2478705</v>
      </c>
      <c r="J28" s="139" t="s">
        <v>17</v>
      </c>
    </row>
    <row r="29" spans="1:10" s="131" customFormat="1" ht="15.65" customHeight="1" x14ac:dyDescent="0.35">
      <c r="A29" s="173" t="s">
        <v>14</v>
      </c>
      <c r="B29" s="164" t="s">
        <v>15</v>
      </c>
      <c r="C29" s="165">
        <v>380</v>
      </c>
      <c r="D29" s="173" t="s">
        <v>16</v>
      </c>
      <c r="E29" s="166" t="s">
        <v>12</v>
      </c>
      <c r="F29" s="166">
        <v>250</v>
      </c>
      <c r="G29" s="104">
        <v>5000000</v>
      </c>
      <c r="H29" s="104">
        <v>36530682</v>
      </c>
      <c r="I29" s="105">
        <v>1674620</v>
      </c>
      <c r="J29" s="105" t="s">
        <v>17</v>
      </c>
    </row>
    <row r="30" spans="1:10" s="131" customFormat="1" ht="30" customHeight="1" x14ac:dyDescent="0.35">
      <c r="A30" s="173"/>
      <c r="B30" s="164"/>
      <c r="C30" s="174" t="s">
        <v>18</v>
      </c>
      <c r="D30" s="164" t="s">
        <v>116</v>
      </c>
      <c r="E30" s="166"/>
      <c r="F30" s="166"/>
      <c r="G30" s="104"/>
      <c r="H30" s="104" t="s">
        <v>19</v>
      </c>
      <c r="I30" s="104" t="s">
        <v>20</v>
      </c>
      <c r="J30" s="104"/>
    </row>
    <row r="31" spans="1:10" s="131" customFormat="1" ht="29.5" customHeight="1" x14ac:dyDescent="0.35">
      <c r="A31" s="126" t="s">
        <v>103</v>
      </c>
      <c r="B31" s="126" t="s">
        <v>27</v>
      </c>
      <c r="C31" s="147">
        <v>380</v>
      </c>
      <c r="D31" s="126" t="s">
        <v>66</v>
      </c>
      <c r="E31" s="149">
        <v>41</v>
      </c>
      <c r="F31" s="149">
        <v>0</v>
      </c>
      <c r="G31" s="151">
        <v>200000</v>
      </c>
      <c r="H31" s="139" t="s">
        <v>12</v>
      </c>
      <c r="I31" s="139" t="s">
        <v>12</v>
      </c>
      <c r="J31" s="139" t="s">
        <v>17</v>
      </c>
    </row>
    <row r="32" spans="1:10" s="132" customFormat="1" ht="29.5" customHeight="1" x14ac:dyDescent="0.35">
      <c r="A32" s="126"/>
      <c r="B32" s="126"/>
      <c r="C32" s="147" t="s">
        <v>18</v>
      </c>
      <c r="D32" s="126" t="s">
        <v>67</v>
      </c>
      <c r="E32" s="139" t="s">
        <v>12</v>
      </c>
      <c r="F32" s="139" t="s">
        <v>12</v>
      </c>
      <c r="G32" s="151">
        <v>153126</v>
      </c>
      <c r="H32" s="151">
        <v>0</v>
      </c>
      <c r="I32" s="152">
        <v>218067</v>
      </c>
      <c r="J32" s="150"/>
    </row>
    <row r="33" spans="1:10" s="131" customFormat="1" ht="60" customHeight="1" x14ac:dyDescent="0.35">
      <c r="A33" s="88" t="s">
        <v>69</v>
      </c>
      <c r="B33" s="100" t="s">
        <v>30</v>
      </c>
      <c r="C33" s="87">
        <v>380</v>
      </c>
      <c r="D33" s="88" t="s">
        <v>115</v>
      </c>
      <c r="E33" s="85">
        <v>55</v>
      </c>
      <c r="F33" s="85">
        <v>59</v>
      </c>
      <c r="G33" s="86">
        <v>108000</v>
      </c>
      <c r="H33" s="86" t="s">
        <v>12</v>
      </c>
      <c r="I33" s="86" t="s">
        <v>12</v>
      </c>
      <c r="J33" s="113" t="s">
        <v>12</v>
      </c>
    </row>
    <row r="34" spans="1:10" s="131" customFormat="1" ht="30.65" customHeight="1" x14ac:dyDescent="0.35">
      <c r="A34" s="106"/>
      <c r="B34" s="100" t="s">
        <v>99</v>
      </c>
      <c r="C34" s="107" t="s">
        <v>18</v>
      </c>
      <c r="D34" s="88" t="s">
        <v>100</v>
      </c>
      <c r="E34" s="85" t="s">
        <v>12</v>
      </c>
      <c r="F34" s="85" t="s">
        <v>12</v>
      </c>
      <c r="G34" s="172">
        <v>31475</v>
      </c>
      <c r="H34" s="172">
        <v>5702188</v>
      </c>
      <c r="I34" s="172">
        <v>68829</v>
      </c>
      <c r="J34" s="113" t="s">
        <v>12</v>
      </c>
    </row>
    <row r="35" spans="1:10" s="131" customFormat="1" ht="90" customHeight="1" x14ac:dyDescent="0.35">
      <c r="A35" s="63" t="s">
        <v>135</v>
      </c>
      <c r="B35" s="124" t="s">
        <v>87</v>
      </c>
      <c r="C35" s="125" t="s">
        <v>88</v>
      </c>
      <c r="D35" s="126" t="s">
        <v>94</v>
      </c>
      <c r="E35" s="136" t="s">
        <v>12</v>
      </c>
      <c r="F35" s="136">
        <v>600</v>
      </c>
      <c r="G35" s="146">
        <v>705000</v>
      </c>
      <c r="H35" s="146">
        <f>5713620+69678</f>
        <v>5783298</v>
      </c>
      <c r="I35" s="146">
        <f>25083+306</f>
        <v>25389</v>
      </c>
      <c r="J35" s="136" t="s">
        <v>12</v>
      </c>
    </row>
    <row r="36" spans="1:10" s="131" customFormat="1" ht="30" customHeight="1" x14ac:dyDescent="0.35">
      <c r="A36" s="7" t="s">
        <v>80</v>
      </c>
      <c r="B36" s="7" t="s">
        <v>81</v>
      </c>
      <c r="C36" s="168" t="s">
        <v>18</v>
      </c>
      <c r="D36" s="7" t="s">
        <v>101</v>
      </c>
      <c r="E36" s="169" t="s">
        <v>12</v>
      </c>
      <c r="F36" s="169" t="s">
        <v>12</v>
      </c>
      <c r="G36" s="170">
        <v>52154</v>
      </c>
      <c r="H36" s="170">
        <v>10390410</v>
      </c>
      <c r="I36" s="170">
        <v>188453</v>
      </c>
      <c r="J36" s="171" t="s">
        <v>12</v>
      </c>
    </row>
    <row r="37" spans="1:10" s="131" customFormat="1" ht="30" customHeight="1" x14ac:dyDescent="0.35">
      <c r="A37" s="58" t="s">
        <v>132</v>
      </c>
      <c r="B37" s="58" t="s">
        <v>82</v>
      </c>
      <c r="C37" s="153">
        <v>380</v>
      </c>
      <c r="D37" s="58" t="s">
        <v>83</v>
      </c>
      <c r="E37" s="154" t="s">
        <v>12</v>
      </c>
      <c r="F37" s="154" t="s">
        <v>12</v>
      </c>
      <c r="G37" s="155">
        <v>6287301</v>
      </c>
      <c r="H37" s="155">
        <v>15639881</v>
      </c>
      <c r="I37" s="155">
        <v>1184320</v>
      </c>
      <c r="J37" s="155">
        <v>18123529</v>
      </c>
    </row>
    <row r="38" spans="1:10" ht="18.5" x14ac:dyDescent="0.45">
      <c r="A38" s="191" t="s">
        <v>0</v>
      </c>
      <c r="B38" s="191"/>
      <c r="C38" s="191"/>
      <c r="D38" s="191"/>
      <c r="E38" s="191"/>
      <c r="F38" s="191"/>
      <c r="G38" s="191"/>
      <c r="H38" s="191"/>
      <c r="I38" s="191"/>
      <c r="J38" s="191"/>
    </row>
    <row r="39" spans="1:10" ht="17" x14ac:dyDescent="0.4">
      <c r="A39" s="192" t="s">
        <v>125</v>
      </c>
      <c r="B39" s="192"/>
      <c r="C39" s="192"/>
      <c r="D39" s="192"/>
      <c r="E39" s="192"/>
      <c r="F39" s="192"/>
      <c r="G39" s="192"/>
      <c r="H39" s="192"/>
      <c r="I39" s="192"/>
      <c r="J39" s="192"/>
    </row>
    <row r="40" spans="1:10" ht="14.5" customHeight="1" x14ac:dyDescent="0.4">
      <c r="A40" s="128"/>
      <c r="B40" s="128"/>
      <c r="C40" s="128"/>
      <c r="D40" s="128"/>
      <c r="E40" s="128"/>
      <c r="F40" s="128"/>
      <c r="G40" s="128"/>
      <c r="H40" s="128"/>
      <c r="I40" s="128"/>
      <c r="J40" s="128"/>
    </row>
    <row r="41" spans="1:10" ht="60.65" customHeight="1" x14ac:dyDescent="0.35">
      <c r="A41" s="2" t="s">
        <v>1</v>
      </c>
      <c r="B41" s="3" t="s">
        <v>2</v>
      </c>
      <c r="C41" s="3" t="s">
        <v>3</v>
      </c>
      <c r="D41" s="2" t="s">
        <v>4</v>
      </c>
      <c r="E41" s="3" t="s">
        <v>5</v>
      </c>
      <c r="F41" s="3" t="s">
        <v>6</v>
      </c>
      <c r="G41" s="3" t="s">
        <v>7</v>
      </c>
      <c r="H41" s="4" t="s">
        <v>102</v>
      </c>
      <c r="I41" s="3" t="s">
        <v>8</v>
      </c>
      <c r="J41" s="3" t="s">
        <v>9</v>
      </c>
    </row>
    <row r="42" spans="1:10" ht="18.5" x14ac:dyDescent="0.45">
      <c r="A42" s="176" t="s">
        <v>126</v>
      </c>
      <c r="B42" s="134"/>
      <c r="C42" s="134"/>
      <c r="D42" s="133"/>
      <c r="E42" s="134"/>
      <c r="F42" s="134"/>
      <c r="G42" s="134"/>
      <c r="H42" s="135"/>
      <c r="I42" s="134"/>
      <c r="J42" s="134"/>
    </row>
    <row r="43" spans="1:10" s="132" customFormat="1" ht="30" customHeight="1" x14ac:dyDescent="0.35">
      <c r="A43" s="163" t="s">
        <v>10</v>
      </c>
      <c r="B43" s="164" t="s">
        <v>11</v>
      </c>
      <c r="C43" s="165">
        <v>380</v>
      </c>
      <c r="D43" s="164" t="s">
        <v>70</v>
      </c>
      <c r="E43" s="166" t="s">
        <v>12</v>
      </c>
      <c r="F43" s="166" t="s">
        <v>12</v>
      </c>
      <c r="G43" s="104">
        <v>2916046</v>
      </c>
      <c r="H43" s="104">
        <v>193325390</v>
      </c>
      <c r="I43" s="105">
        <v>11549586</v>
      </c>
      <c r="J43" s="104">
        <v>40128762</v>
      </c>
    </row>
    <row r="44" spans="1:10" s="131" customFormat="1" ht="15.65" customHeight="1" x14ac:dyDescent="0.35">
      <c r="A44" s="163"/>
      <c r="B44" s="164">
        <v>2012</v>
      </c>
      <c r="C44" s="165">
        <v>380</v>
      </c>
      <c r="D44" s="164" t="s">
        <v>13</v>
      </c>
      <c r="E44" s="166" t="s">
        <v>12</v>
      </c>
      <c r="F44" s="166" t="s">
        <v>12</v>
      </c>
      <c r="G44" s="104">
        <v>195750</v>
      </c>
      <c r="H44" s="167" t="s">
        <v>12</v>
      </c>
      <c r="I44" s="167" t="s">
        <v>12</v>
      </c>
      <c r="J44" s="167" t="s">
        <v>12</v>
      </c>
    </row>
    <row r="45" spans="1:10" s="131" customFormat="1" ht="30" customHeight="1" x14ac:dyDescent="0.35">
      <c r="A45" s="58" t="s">
        <v>133</v>
      </c>
      <c r="B45" s="58" t="s">
        <v>81</v>
      </c>
      <c r="C45" s="153">
        <v>380</v>
      </c>
      <c r="D45" s="58" t="s">
        <v>84</v>
      </c>
      <c r="E45" s="156">
        <v>55</v>
      </c>
      <c r="F45" s="156">
        <v>54</v>
      </c>
      <c r="G45" s="155">
        <v>75000</v>
      </c>
      <c r="H45" s="155">
        <v>0</v>
      </c>
      <c r="I45" s="155">
        <v>18015</v>
      </c>
      <c r="J45" s="157" t="s">
        <v>17</v>
      </c>
    </row>
    <row r="46" spans="1:10" s="127" customFormat="1" x14ac:dyDescent="0.35">
      <c r="A46" s="158" t="s">
        <v>122</v>
      </c>
      <c r="B46" s="9"/>
      <c r="C46" s="8"/>
      <c r="D46" s="9"/>
      <c r="E46" s="159"/>
      <c r="F46" s="159"/>
      <c r="G46" s="160"/>
      <c r="H46" s="161"/>
      <c r="I46" s="160"/>
      <c r="J46" s="162">
        <v>24471946</v>
      </c>
    </row>
    <row r="47" spans="1:10" ht="15.65" customHeight="1" x14ac:dyDescent="0.35">
      <c r="A47" s="119" t="s">
        <v>31</v>
      </c>
      <c r="B47" s="5"/>
      <c r="C47" s="6"/>
      <c r="D47" s="5"/>
      <c r="E47" s="120">
        <f>SUM(E6:E46)</f>
        <v>2792</v>
      </c>
      <c r="F47" s="120">
        <f>SUM(F6:F46)</f>
        <v>4338</v>
      </c>
      <c r="G47" s="120">
        <f>SUM(G6:G46)</f>
        <v>28390682.219999999</v>
      </c>
      <c r="H47" s="120">
        <f t="shared" ref="H47:J47" si="0">SUM(H6:H46)</f>
        <v>746303678</v>
      </c>
      <c r="I47" s="120">
        <f t="shared" si="0"/>
        <v>20918716.740000002</v>
      </c>
      <c r="J47" s="120">
        <f t="shared" si="0"/>
        <v>82724237</v>
      </c>
    </row>
    <row r="48" spans="1:10" ht="15.65" customHeight="1" x14ac:dyDescent="0.35">
      <c r="A48" s="5"/>
      <c r="B48" s="5"/>
      <c r="C48" s="6"/>
      <c r="D48" s="5"/>
      <c r="E48" s="16"/>
      <c r="F48" s="16"/>
      <c r="G48" s="17"/>
      <c r="H48" s="17"/>
      <c r="I48" s="17"/>
      <c r="J48" s="17"/>
    </row>
    <row r="49" spans="1:10" ht="15.65" customHeight="1" x14ac:dyDescent="0.35">
      <c r="A49" s="9" t="s">
        <v>32</v>
      </c>
      <c r="B49" s="9" t="s">
        <v>33</v>
      </c>
      <c r="C49" s="8">
        <v>380</v>
      </c>
      <c r="D49" s="9" t="s">
        <v>34</v>
      </c>
      <c r="E49" s="18" t="s">
        <v>12</v>
      </c>
      <c r="F49" s="18">
        <v>13000</v>
      </c>
      <c r="G49" s="82">
        <v>189488546</v>
      </c>
      <c r="H49" s="82">
        <v>586190730</v>
      </c>
      <c r="I49" s="82">
        <v>12465633</v>
      </c>
      <c r="J49" s="82">
        <f>243065830.3+135691183.9</f>
        <v>378757014.20000005</v>
      </c>
    </row>
    <row r="50" spans="1:10" ht="15.65" customHeight="1" x14ac:dyDescent="0.35">
      <c r="A50" s="15" t="s">
        <v>35</v>
      </c>
      <c r="B50" s="19"/>
      <c r="C50" s="20"/>
      <c r="D50" s="15"/>
      <c r="E50" s="13">
        <f>E47</f>
        <v>2792</v>
      </c>
      <c r="F50" s="13">
        <f>F47+F49</f>
        <v>17338</v>
      </c>
      <c r="G50" s="21">
        <f>G47+G49</f>
        <v>217879228.22</v>
      </c>
      <c r="H50" s="21">
        <f>H47+H49</f>
        <v>1332494408</v>
      </c>
      <c r="I50" s="21">
        <f>I47+I49</f>
        <v>33384349.740000002</v>
      </c>
      <c r="J50" s="21">
        <f>J47+J49</f>
        <v>461481251.20000005</v>
      </c>
    </row>
    <row r="51" spans="1:10" ht="15.65" customHeight="1" x14ac:dyDescent="0.35">
      <c r="A51" s="15"/>
      <c r="B51" s="19"/>
      <c r="C51" s="20"/>
      <c r="D51" s="15"/>
      <c r="E51" s="22"/>
      <c r="F51" s="22"/>
      <c r="G51" s="21"/>
      <c r="H51" s="21"/>
      <c r="I51" s="21"/>
      <c r="J51" s="21"/>
    </row>
    <row r="52" spans="1:10" ht="15.65" customHeight="1" x14ac:dyDescent="0.35">
      <c r="A52" s="14" t="s">
        <v>104</v>
      </c>
      <c r="D52" s="61"/>
      <c r="G52" s="25"/>
      <c r="H52" s="84">
        <f>1529813822+50000000+70676+11129894</f>
        <v>1591014392</v>
      </c>
      <c r="I52" s="25"/>
      <c r="J52" s="26"/>
    </row>
    <row r="53" spans="1:10" ht="15.65" customHeight="1" thickBot="1" x14ac:dyDescent="0.4">
      <c r="A53" s="15"/>
      <c r="G53" s="25"/>
      <c r="H53" s="27"/>
      <c r="I53" s="25"/>
      <c r="J53" s="26"/>
    </row>
    <row r="54" spans="1:10" ht="15.65" customHeight="1" x14ac:dyDescent="0.35">
      <c r="A54" s="28" t="s">
        <v>36</v>
      </c>
      <c r="B54" s="29"/>
      <c r="C54" s="30"/>
      <c r="D54" s="50"/>
      <c r="E54" s="51"/>
      <c r="G54" s="31"/>
      <c r="H54" s="32" t="s">
        <v>37</v>
      </c>
      <c r="I54" s="33" t="s">
        <v>38</v>
      </c>
      <c r="J54" s="25"/>
    </row>
    <row r="55" spans="1:10" ht="15.65" customHeight="1" x14ac:dyDescent="0.35">
      <c r="A55" s="34" t="s">
        <v>114</v>
      </c>
      <c r="B55" s="35"/>
      <c r="C55" s="36"/>
      <c r="D55" s="45"/>
      <c r="E55" s="52"/>
      <c r="G55" s="37" t="s">
        <v>39</v>
      </c>
      <c r="H55" s="38">
        <f>G47+I47+J47</f>
        <v>132033635.96000001</v>
      </c>
      <c r="I55" s="39">
        <f>G50+I50+J50</f>
        <v>712744829.16000009</v>
      </c>
    </row>
    <row r="56" spans="1:10" x14ac:dyDescent="0.35">
      <c r="A56" s="193" t="s">
        <v>137</v>
      </c>
      <c r="B56" s="194"/>
      <c r="C56" s="194"/>
      <c r="D56" s="194"/>
      <c r="E56" s="195"/>
      <c r="G56" s="37" t="s">
        <v>146</v>
      </c>
      <c r="H56" s="40">
        <f>-G47</f>
        <v>-28390682.219999999</v>
      </c>
      <c r="I56" s="41">
        <f>-G50</f>
        <v>-217879228.22</v>
      </c>
    </row>
    <row r="57" spans="1:10" x14ac:dyDescent="0.35">
      <c r="A57" s="180" t="s">
        <v>136</v>
      </c>
      <c r="B57" s="35"/>
      <c r="C57" s="36"/>
      <c r="D57" s="45"/>
      <c r="E57" s="52"/>
      <c r="G57" s="37" t="s">
        <v>40</v>
      </c>
      <c r="H57" s="38">
        <f>H55+H56</f>
        <v>103642953.74000001</v>
      </c>
      <c r="I57" s="39">
        <f>I55+I56</f>
        <v>494865600.94000006</v>
      </c>
    </row>
    <row r="58" spans="1:10" ht="17" thickBot="1" x14ac:dyDescent="0.4">
      <c r="A58" s="99" t="s">
        <v>138</v>
      </c>
      <c r="B58" s="35"/>
      <c r="C58" s="36"/>
      <c r="D58" s="45"/>
      <c r="E58" s="52"/>
      <c r="G58" s="42" t="s">
        <v>41</v>
      </c>
      <c r="H58" s="43">
        <f>H57/G47</f>
        <v>3.6505975071986141</v>
      </c>
      <c r="I58" s="44">
        <f>I57/G50</f>
        <v>2.2712839814189061</v>
      </c>
    </row>
    <row r="59" spans="1:10" s="49" customFormat="1" ht="15.65" customHeight="1" x14ac:dyDescent="0.35">
      <c r="A59" s="196" t="s">
        <v>141</v>
      </c>
      <c r="B59" s="197"/>
      <c r="C59" s="197"/>
      <c r="D59" s="197"/>
      <c r="E59" s="198"/>
      <c r="F59" s="36"/>
      <c r="G59" s="59"/>
      <c r="H59" s="60"/>
      <c r="I59" s="60"/>
      <c r="J59"/>
    </row>
    <row r="60" spans="1:10" ht="16.5" x14ac:dyDescent="0.35">
      <c r="A60" s="99" t="s">
        <v>145</v>
      </c>
      <c r="B60" s="57"/>
      <c r="C60" s="57"/>
      <c r="D60" s="57"/>
      <c r="E60" s="178"/>
      <c r="G60" s="59"/>
      <c r="H60" s="60"/>
      <c r="I60" s="60"/>
    </row>
    <row r="61" spans="1:10" s="1" customFormat="1" ht="15.65" customHeight="1" x14ac:dyDescent="0.35">
      <c r="A61" s="99" t="s">
        <v>142</v>
      </c>
      <c r="B61" s="57"/>
      <c r="C61" s="57"/>
      <c r="D61" s="57"/>
      <c r="E61" s="178"/>
      <c r="F61" s="76"/>
      <c r="G61" s="78"/>
      <c r="H61" s="79"/>
      <c r="I61" s="79"/>
    </row>
    <row r="62" spans="1:10" s="1" customFormat="1" ht="15.65" customHeight="1" x14ac:dyDescent="0.35">
      <c r="A62" s="187" t="s">
        <v>139</v>
      </c>
      <c r="B62" s="186"/>
      <c r="C62" s="186"/>
      <c r="D62" s="186"/>
      <c r="E62" s="188"/>
      <c r="F62" s="76"/>
      <c r="G62" s="78"/>
      <c r="H62" s="79"/>
      <c r="I62" s="79"/>
    </row>
    <row r="63" spans="1:10" s="1" customFormat="1" ht="15.65" customHeight="1" x14ac:dyDescent="0.35">
      <c r="A63" s="181" t="s">
        <v>140</v>
      </c>
      <c r="B63" s="129"/>
      <c r="C63" s="129"/>
      <c r="D63" s="129"/>
      <c r="E63" s="130"/>
      <c r="F63" s="76"/>
      <c r="G63" s="78"/>
      <c r="H63" s="79"/>
      <c r="I63" s="79"/>
    </row>
    <row r="64" spans="1:10" s="1" customFormat="1" ht="15.65" customHeight="1" thickBot="1" x14ac:dyDescent="0.4">
      <c r="A64" s="183" t="s">
        <v>134</v>
      </c>
      <c r="B64" s="67"/>
      <c r="C64" s="67"/>
      <c r="D64" s="67"/>
      <c r="E64" s="68"/>
      <c r="F64" s="76"/>
      <c r="G64" s="78"/>
      <c r="H64" s="79"/>
      <c r="I64" s="79"/>
    </row>
    <row r="65" spans="1:10" s="1" customFormat="1" ht="15.65" customHeight="1" x14ac:dyDescent="0.35">
      <c r="A65" s="179"/>
      <c r="B65" s="129"/>
      <c r="C65" s="129"/>
      <c r="D65" s="129"/>
      <c r="E65" s="129"/>
      <c r="F65" s="76"/>
      <c r="G65" s="78"/>
      <c r="H65" s="79"/>
      <c r="I65" s="79"/>
    </row>
    <row r="66" spans="1:10" s="1" customFormat="1" ht="31" customHeight="1" x14ac:dyDescent="0.35">
      <c r="A66" s="177"/>
      <c r="B66" s="57"/>
      <c r="C66" s="57"/>
      <c r="D66" s="57"/>
      <c r="E66" s="57"/>
      <c r="F66" s="76"/>
      <c r="G66" s="78"/>
      <c r="H66" s="79"/>
      <c r="I66" s="79"/>
    </row>
    <row r="67" spans="1:10" s="1" customFormat="1" ht="18.5" x14ac:dyDescent="0.45">
      <c r="A67" s="184" t="s">
        <v>0</v>
      </c>
      <c r="B67" s="184"/>
      <c r="C67" s="184"/>
      <c r="D67" s="184"/>
      <c r="E67" s="184"/>
      <c r="F67" s="184"/>
      <c r="G67" s="184"/>
      <c r="H67" s="184"/>
      <c r="I67" s="184"/>
      <c r="J67" s="184"/>
    </row>
    <row r="68" spans="1:10" s="1" customFormat="1" ht="17.25" customHeight="1" x14ac:dyDescent="0.35">
      <c r="A68" s="185" t="s">
        <v>131</v>
      </c>
      <c r="B68" s="185"/>
      <c r="C68" s="185"/>
      <c r="D68" s="185"/>
      <c r="E68" s="185"/>
      <c r="F68" s="185"/>
      <c r="G68" s="185"/>
      <c r="H68" s="185"/>
      <c r="I68" s="185"/>
      <c r="J68" s="185"/>
    </row>
    <row r="69" spans="1:10" s="1" customFormat="1" ht="17.25" customHeight="1" x14ac:dyDescent="0.35">
      <c r="A69" s="80"/>
      <c r="B69" s="80"/>
      <c r="C69" s="80"/>
      <c r="D69" s="80"/>
      <c r="E69" s="80"/>
      <c r="F69" s="80"/>
      <c r="G69" s="80"/>
      <c r="H69" s="80"/>
      <c r="I69" s="80"/>
      <c r="J69" s="80"/>
    </row>
    <row r="70" spans="1:10" s="1" customFormat="1" ht="60" customHeight="1" x14ac:dyDescent="0.35">
      <c r="A70" s="2" t="s">
        <v>1</v>
      </c>
      <c r="B70" s="3" t="s">
        <v>2</v>
      </c>
      <c r="C70" s="3" t="s">
        <v>3</v>
      </c>
      <c r="D70" s="2" t="s">
        <v>4</v>
      </c>
      <c r="E70" s="3" t="s">
        <v>5</v>
      </c>
      <c r="F70" s="3" t="s">
        <v>6</v>
      </c>
      <c r="G70" s="3" t="s">
        <v>7</v>
      </c>
      <c r="H70" s="4" t="s">
        <v>102</v>
      </c>
      <c r="I70" s="3" t="s">
        <v>8</v>
      </c>
      <c r="J70" s="3" t="s">
        <v>9</v>
      </c>
    </row>
    <row r="71" spans="1:10" ht="18.5" x14ac:dyDescent="0.45">
      <c r="A71" s="176" t="s">
        <v>129</v>
      </c>
      <c r="B71" s="134"/>
      <c r="C71" s="134"/>
      <c r="D71" s="133"/>
      <c r="E71" s="134"/>
      <c r="F71" s="134"/>
      <c r="G71" s="134"/>
      <c r="H71" s="135"/>
      <c r="I71" s="134"/>
      <c r="J71" s="134"/>
    </row>
    <row r="72" spans="1:10" s="1" customFormat="1" ht="114.65" customHeight="1" x14ac:dyDescent="0.35">
      <c r="A72" s="97" t="s">
        <v>105</v>
      </c>
      <c r="B72" s="69" t="s">
        <v>106</v>
      </c>
      <c r="C72" s="69">
        <v>380</v>
      </c>
      <c r="D72" s="123" t="s">
        <v>107</v>
      </c>
      <c r="E72" s="69">
        <v>140</v>
      </c>
      <c r="F72" s="69" t="s">
        <v>12</v>
      </c>
      <c r="G72" s="54" t="s">
        <v>12</v>
      </c>
      <c r="H72" s="54" t="s">
        <v>12</v>
      </c>
      <c r="I72" s="54" t="s">
        <v>12</v>
      </c>
      <c r="J72" s="54" t="s">
        <v>12</v>
      </c>
    </row>
    <row r="73" spans="1:10" s="1" customFormat="1" ht="90" customHeight="1" x14ac:dyDescent="0.35">
      <c r="A73" s="93" t="s">
        <v>89</v>
      </c>
      <c r="B73" s="94" t="s">
        <v>96</v>
      </c>
      <c r="C73" s="94">
        <v>380</v>
      </c>
      <c r="D73" s="95" t="s">
        <v>117</v>
      </c>
      <c r="E73" s="94">
        <v>60</v>
      </c>
      <c r="F73" s="94" t="s">
        <v>12</v>
      </c>
      <c r="G73" s="94" t="s">
        <v>12</v>
      </c>
      <c r="H73" s="96" t="s">
        <v>12</v>
      </c>
      <c r="I73" s="94" t="s">
        <v>12</v>
      </c>
      <c r="J73" s="94" t="s">
        <v>12</v>
      </c>
    </row>
    <row r="74" spans="1:10" s="1" customFormat="1" ht="45" customHeight="1" x14ac:dyDescent="0.35">
      <c r="A74" s="10" t="s">
        <v>55</v>
      </c>
      <c r="B74" s="53" t="s">
        <v>56</v>
      </c>
      <c r="C74" s="54">
        <v>380</v>
      </c>
      <c r="D74" s="10" t="s">
        <v>61</v>
      </c>
      <c r="E74" s="54" t="s">
        <v>12</v>
      </c>
      <c r="F74" s="54" t="s">
        <v>12</v>
      </c>
      <c r="G74" s="54" t="s">
        <v>12</v>
      </c>
      <c r="H74" s="54" t="s">
        <v>12</v>
      </c>
      <c r="I74" s="54" t="s">
        <v>12</v>
      </c>
      <c r="J74" s="54" t="s">
        <v>12</v>
      </c>
    </row>
    <row r="75" spans="1:10" s="1" customFormat="1" ht="120" customHeight="1" x14ac:dyDescent="0.35">
      <c r="A75" s="7" t="s">
        <v>91</v>
      </c>
      <c r="B75" s="11" t="s">
        <v>90</v>
      </c>
      <c r="C75" s="12">
        <v>380</v>
      </c>
      <c r="D75" s="7" t="s">
        <v>118</v>
      </c>
      <c r="E75" s="12">
        <v>50</v>
      </c>
      <c r="F75" s="12" t="s">
        <v>12</v>
      </c>
      <c r="G75" s="12" t="s">
        <v>12</v>
      </c>
      <c r="H75" s="12" t="s">
        <v>12</v>
      </c>
      <c r="I75" s="12" t="s">
        <v>12</v>
      </c>
      <c r="J75" s="12" t="s">
        <v>12</v>
      </c>
    </row>
    <row r="76" spans="1:10" s="1" customFormat="1" ht="105" customHeight="1" x14ac:dyDescent="0.35">
      <c r="A76" s="10" t="s">
        <v>92</v>
      </c>
      <c r="B76" s="53" t="s">
        <v>96</v>
      </c>
      <c r="C76" s="54">
        <v>380</v>
      </c>
      <c r="D76" s="10" t="s">
        <v>119</v>
      </c>
      <c r="E76" s="54">
        <v>60</v>
      </c>
      <c r="F76" s="54" t="s">
        <v>12</v>
      </c>
      <c r="G76" s="54" t="s">
        <v>12</v>
      </c>
      <c r="H76" s="54" t="s">
        <v>12</v>
      </c>
      <c r="I76" s="54" t="s">
        <v>12</v>
      </c>
      <c r="J76" s="54" t="s">
        <v>12</v>
      </c>
    </row>
    <row r="77" spans="1:10" s="1" customFormat="1" ht="18.5" x14ac:dyDescent="0.45">
      <c r="A77" s="184" t="s">
        <v>0</v>
      </c>
      <c r="B77" s="184"/>
      <c r="C77" s="184"/>
      <c r="D77" s="184"/>
      <c r="E77" s="184"/>
      <c r="F77" s="184"/>
      <c r="G77" s="184"/>
      <c r="H77" s="184"/>
      <c r="I77" s="184"/>
      <c r="J77" s="184"/>
    </row>
    <row r="78" spans="1:10" s="1" customFormat="1" ht="17.25" customHeight="1" x14ac:dyDescent="0.35">
      <c r="A78" s="185" t="s">
        <v>131</v>
      </c>
      <c r="B78" s="185"/>
      <c r="C78" s="185"/>
      <c r="D78" s="185"/>
      <c r="E78" s="185"/>
      <c r="F78" s="185"/>
      <c r="G78" s="185"/>
      <c r="H78" s="185"/>
      <c r="I78" s="185"/>
      <c r="J78" s="185"/>
    </row>
    <row r="79" spans="1:10" s="1" customFormat="1" ht="17.25" customHeight="1" x14ac:dyDescent="0.35">
      <c r="A79" s="121"/>
      <c r="B79" s="121"/>
      <c r="C79" s="121"/>
      <c r="D79" s="121"/>
      <c r="E79" s="121"/>
      <c r="F79" s="121"/>
      <c r="G79" s="121"/>
      <c r="H79" s="121"/>
      <c r="I79" s="121"/>
      <c r="J79" s="121"/>
    </row>
    <row r="80" spans="1:10" s="1" customFormat="1" ht="60" customHeight="1" x14ac:dyDescent="0.35">
      <c r="A80" s="2" t="s">
        <v>1</v>
      </c>
      <c r="B80" s="3" t="s">
        <v>2</v>
      </c>
      <c r="C80" s="3" t="s">
        <v>3</v>
      </c>
      <c r="D80" s="2" t="s">
        <v>4</v>
      </c>
      <c r="E80" s="3" t="s">
        <v>5</v>
      </c>
      <c r="F80" s="3" t="s">
        <v>6</v>
      </c>
      <c r="G80" s="3" t="s">
        <v>7</v>
      </c>
      <c r="H80" s="4" t="s">
        <v>102</v>
      </c>
      <c r="I80" s="3" t="s">
        <v>8</v>
      </c>
      <c r="J80" s="3" t="s">
        <v>9</v>
      </c>
    </row>
    <row r="81" spans="1:10" ht="18.5" x14ac:dyDescent="0.45">
      <c r="A81" s="176" t="s">
        <v>130</v>
      </c>
      <c r="B81" s="134"/>
      <c r="C81" s="134"/>
      <c r="D81" s="133"/>
      <c r="E81" s="134"/>
      <c r="F81" s="134"/>
      <c r="G81" s="134"/>
      <c r="H81" s="135"/>
      <c r="I81" s="134"/>
      <c r="J81" s="134"/>
    </row>
    <row r="82" spans="1:10" ht="112.5" customHeight="1" x14ac:dyDescent="0.35">
      <c r="A82" s="7" t="s">
        <v>143</v>
      </c>
      <c r="B82" s="11" t="s">
        <v>93</v>
      </c>
      <c r="C82" s="12" t="s">
        <v>88</v>
      </c>
      <c r="D82" s="7" t="s">
        <v>97</v>
      </c>
      <c r="E82" s="12" t="s">
        <v>12</v>
      </c>
      <c r="F82" s="12" t="s">
        <v>12</v>
      </c>
      <c r="G82" s="12" t="s">
        <v>12</v>
      </c>
      <c r="H82" s="12" t="s">
        <v>12</v>
      </c>
      <c r="I82" s="12" t="s">
        <v>12</v>
      </c>
      <c r="J82" s="12" t="s">
        <v>12</v>
      </c>
    </row>
    <row r="83" spans="1:10" ht="45" customHeight="1" x14ac:dyDescent="0.35">
      <c r="A83" s="53" t="s">
        <v>58</v>
      </c>
      <c r="B83" s="53" t="s">
        <v>59</v>
      </c>
      <c r="C83" s="54">
        <v>380</v>
      </c>
      <c r="D83" s="10" t="s">
        <v>63</v>
      </c>
      <c r="E83" s="54">
        <v>35</v>
      </c>
      <c r="F83" s="54" t="s">
        <v>12</v>
      </c>
      <c r="G83" s="54" t="s">
        <v>12</v>
      </c>
      <c r="H83" s="56" t="s">
        <v>12</v>
      </c>
      <c r="I83" s="54" t="s">
        <v>12</v>
      </c>
      <c r="J83" s="54" t="s">
        <v>12</v>
      </c>
    </row>
    <row r="84" spans="1:10" ht="90" customHeight="1" x14ac:dyDescent="0.35">
      <c r="A84" s="7" t="s">
        <v>51</v>
      </c>
      <c r="B84" s="11" t="s">
        <v>50</v>
      </c>
      <c r="C84" s="12">
        <v>380</v>
      </c>
      <c r="D84" s="7" t="s">
        <v>120</v>
      </c>
      <c r="E84" s="12">
        <v>60</v>
      </c>
      <c r="F84" s="12" t="s">
        <v>12</v>
      </c>
      <c r="G84" s="12" t="s">
        <v>12</v>
      </c>
      <c r="H84" s="46" t="s">
        <v>12</v>
      </c>
      <c r="I84" s="12" t="s">
        <v>12</v>
      </c>
      <c r="J84" s="12" t="s">
        <v>12</v>
      </c>
    </row>
    <row r="85" spans="1:10" ht="75" customHeight="1" x14ac:dyDescent="0.35">
      <c r="A85" s="10" t="s">
        <v>144</v>
      </c>
      <c r="B85" s="53" t="s">
        <v>52</v>
      </c>
      <c r="C85" s="54">
        <v>380</v>
      </c>
      <c r="D85" s="10" t="s">
        <v>121</v>
      </c>
      <c r="E85" s="54">
        <v>40</v>
      </c>
      <c r="F85" s="54" t="s">
        <v>12</v>
      </c>
      <c r="G85" s="54" t="s">
        <v>12</v>
      </c>
      <c r="H85" s="56" t="s">
        <v>12</v>
      </c>
      <c r="I85" s="54" t="s">
        <v>12</v>
      </c>
      <c r="J85" s="54" t="s">
        <v>12</v>
      </c>
    </row>
    <row r="86" spans="1:10" s="73" customFormat="1" x14ac:dyDescent="0.35">
      <c r="A86" s="58"/>
      <c r="B86" s="70"/>
      <c r="C86" s="71"/>
      <c r="D86" s="58"/>
      <c r="E86" s="71"/>
      <c r="F86" s="71"/>
      <c r="G86" s="71"/>
      <c r="H86" s="72"/>
      <c r="I86" s="71"/>
      <c r="J86" s="71"/>
    </row>
    <row r="87" spans="1:10" s="1" customFormat="1" ht="18" customHeight="1" x14ac:dyDescent="0.35">
      <c r="A87" s="83"/>
      <c r="B87" s="81"/>
      <c r="C87" s="98"/>
      <c r="D87" s="63"/>
      <c r="E87" s="65"/>
      <c r="F87" s="48"/>
      <c r="G87" s="55"/>
      <c r="H87" s="62"/>
      <c r="I87" s="66"/>
      <c r="J87" s="54"/>
    </row>
    <row r="88" spans="1:10" s="1" customFormat="1" ht="15.65" customHeight="1" x14ac:dyDescent="0.35">
      <c r="A88" s="186"/>
      <c r="B88" s="186"/>
      <c r="C88" s="186"/>
      <c r="D88" s="186"/>
      <c r="E88" s="186"/>
      <c r="F88" s="24"/>
      <c r="G88"/>
      <c r="H88" s="47"/>
      <c r="I88"/>
      <c r="J88"/>
    </row>
    <row r="89" spans="1:10" s="1" customFormat="1" x14ac:dyDescent="0.35">
      <c r="A89" s="179"/>
      <c r="B89" s="182"/>
      <c r="C89" s="182"/>
      <c r="D89" s="182"/>
      <c r="E89" s="182"/>
      <c r="F89" s="24"/>
      <c r="G89"/>
      <c r="H89" s="47"/>
      <c r="I89"/>
      <c r="J89"/>
    </row>
    <row r="90" spans="1:10" ht="17.25" customHeight="1" x14ac:dyDescent="0.35">
      <c r="A90" s="83"/>
      <c r="B90" s="81"/>
      <c r="C90" s="98"/>
      <c r="D90" s="63"/>
      <c r="E90" s="54"/>
      <c r="F90" s="54"/>
      <c r="G90" s="54"/>
      <c r="H90" s="56"/>
      <c r="I90" s="54"/>
      <c r="J90" s="54"/>
    </row>
    <row r="91" spans="1:10" s="1" customFormat="1" ht="16.5" x14ac:dyDescent="0.35">
      <c r="A91" s="57"/>
      <c r="B91" s="57"/>
      <c r="C91" s="57"/>
      <c r="D91" s="57"/>
      <c r="E91" s="24"/>
      <c r="F91" s="24"/>
      <c r="G91"/>
      <c r="H91" s="47"/>
      <c r="I91"/>
      <c r="J91"/>
    </row>
  </sheetData>
  <mergeCells count="14">
    <mergeCell ref="A1:J1"/>
    <mergeCell ref="A2:J2"/>
    <mergeCell ref="A18:J18"/>
    <mergeCell ref="A19:J19"/>
    <mergeCell ref="A67:J67"/>
    <mergeCell ref="A38:J38"/>
    <mergeCell ref="A39:J39"/>
    <mergeCell ref="A56:E56"/>
    <mergeCell ref="A59:E59"/>
    <mergeCell ref="A77:J77"/>
    <mergeCell ref="A78:J78"/>
    <mergeCell ref="A88:E88"/>
    <mergeCell ref="A62:E62"/>
    <mergeCell ref="A68:J68"/>
  </mergeCells>
  <pageMargins left="0.45" right="0.45" top="0.5" bottom="0.5" header="0.3" footer="0.3"/>
  <pageSetup scale="76" fitToHeight="0" orientation="landscape" r:id="rId1"/>
  <headerFooter>
    <oddHeader>&amp;R&amp;D</oddHeader>
    <oddFooter>Page &amp;P</oddFooter>
  </headerFooter>
  <rowBreaks count="4" manualBreakCount="4">
    <brk id="17" max="14" man="1"/>
    <brk id="37" max="14" man="1"/>
    <brk id="66" max="14" man="1"/>
    <brk id="76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17F271CE5E004CA351383BD96CAC3F" ma:contentTypeVersion="13" ma:contentTypeDescription="Create a new document." ma:contentTypeScope="" ma:versionID="3a4c712a89edeaccba7dec06bdc11d32">
  <xsd:schema xmlns:xsd="http://www.w3.org/2001/XMLSchema" xmlns:xs="http://www.w3.org/2001/XMLSchema" xmlns:p="http://schemas.microsoft.com/office/2006/metadata/properties" xmlns:ns1="http://schemas.microsoft.com/sharepoint/v3" xmlns:ns2="5b1acadb-21fe-49d4-9115-06a8879e7081" xmlns:ns3="53c91f86-9685-4093-a492-6a5ff9ec6193" targetNamespace="http://schemas.microsoft.com/office/2006/metadata/properties" ma:root="true" ma:fieldsID="5df73ba8b5fa5cab1eb5ddf42ffd276a" ns1:_="" ns2:_="" ns3:_="">
    <xsd:import namespace="http://schemas.microsoft.com/sharepoint/v3"/>
    <xsd:import namespace="5b1acadb-21fe-49d4-9115-06a8879e7081"/>
    <xsd:import namespace="53c91f86-9685-4093-a492-6a5ff9ec61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1acadb-21fe-49d4-9115-06a8879e70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91f86-9685-4093-a492-6a5ff9ec619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9FEF48-6EEF-49D1-935E-5CD9551AA8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A41B42-E10F-4C47-88DC-8C7FBBFF813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B05E80E6-8ACF-4E18-B62B-21CC51CCF0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b1acadb-21fe-49d4-9115-06a8879e7081"/>
    <ds:schemaRef ds:uri="53c91f86-9685-4093-a492-6a5ff9ec61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CC summary 9.30.21</vt:lpstr>
      <vt:lpstr>'CC summary 9.30.21'!Print_Area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Susan LeFan</dc:creator>
  <cp:lastModifiedBy>Lisa Haines</cp:lastModifiedBy>
  <cp:lastPrinted>2022-02-18T18:26:08Z</cp:lastPrinted>
  <dcterms:created xsi:type="dcterms:W3CDTF">2018-12-03T20:55:51Z</dcterms:created>
  <dcterms:modified xsi:type="dcterms:W3CDTF">2022-02-18T21:41:37Z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0x0101003E17F271CE5E004CA351383BD96CAC3F</vt:lpwstr>
  </property>
  <property fmtid="{D5CDD505-2E9C-101B-9397-08002B2CF9AE}" pid="3" name="Order">
    <vt:r8>100</vt:r8>
  </property>
</Properties>
</file>