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roundrocktexas.sharepoint.com/sites/FIN-FinDiv/Division Files/Transparency Stars/Economic Development/FY 2021/"/>
    </mc:Choice>
  </mc:AlternateContent>
  <xr:revisionPtr revIDLastSave="197" documentId="8_{E4E00A80-A364-4FEF-824E-DF04D587A4C5}" xr6:coauthVersionLast="47" xr6:coauthVersionMax="47" xr10:uidLastSave="{89BF8F88-5F3C-4036-82E2-5FBACA44272E}"/>
  <bookViews>
    <workbookView xWindow="-108" yWindow="-108" windowWidth="30936" windowHeight="16896" xr2:uid="{00000000-000D-0000-FFFF-FFFF00000000}"/>
  </bookViews>
  <sheets>
    <sheet name="Tax Abatements" sheetId="1" r:id="rId1"/>
    <sheet name="380 Agreements" sheetId="2" r:id="rId2"/>
    <sheet name="Other ED Agreements" sheetId="4" r:id="rId3"/>
    <sheet name="Sheet1" sheetId="3" r:id="rId4"/>
  </sheets>
  <definedNames>
    <definedName name="_xlnm.Print_Area" localSheetId="1">'380 Agreements'!$A$1:$J$28</definedName>
    <definedName name="_xlnm.Print_Area" localSheetId="2">'Other ED Agreements'!$A$1:$J$16</definedName>
    <definedName name="_xlnm.Print_Area" localSheetId="0">'Tax Abatements'!$A$1:$I$6</definedName>
    <definedName name="_xlnm.Print_Titles" localSheetId="1">'380 Agreements'!$1:$4</definedName>
    <definedName name="_xlnm.Print_Titles" localSheetId="2">'Other ED Agreements'!$1:$4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  <c r="F8" i="4"/>
  <c r="H22" i="2"/>
  <c r="F6" i="2"/>
  <c r="I11" i="4" l="1"/>
  <c r="I7" i="4"/>
  <c r="I9" i="4"/>
  <c r="I15" i="2" l="1"/>
  <c r="I6" i="2"/>
  <c r="I18" i="2" l="1"/>
  <c r="I9" i="2" l="1"/>
</calcChain>
</file>

<file path=xl/sharedStrings.xml><?xml version="1.0" encoding="utf-8"?>
<sst xmlns="http://schemas.openxmlformats.org/spreadsheetml/2006/main" count="163" uniqueCount="110">
  <si>
    <t>City of Round Rock Economic Development Summary</t>
  </si>
  <si>
    <t>Company Name</t>
  </si>
  <si>
    <t>Term</t>
  </si>
  <si>
    <t>n/a</t>
  </si>
  <si>
    <t>2013-2023</t>
  </si>
  <si>
    <t>1993-2053</t>
  </si>
  <si>
    <t>2016-2026</t>
  </si>
  <si>
    <t>Minimum # of Jobs Created</t>
  </si>
  <si>
    <t>Actual # of Jobs Added</t>
  </si>
  <si>
    <t xml:space="preserve">Minimum # of Jobs Required </t>
  </si>
  <si>
    <t>Future Estimated Payments</t>
  </si>
  <si>
    <t>Total Estimated Incentive</t>
  </si>
  <si>
    <t>Future Estimated Tax Abatements</t>
  </si>
  <si>
    <t>Abatement Details</t>
  </si>
  <si>
    <t>Additional Incentives</t>
  </si>
  <si>
    <t>Summary Description</t>
  </si>
  <si>
    <t>ClearCorrect Operating, LLC</t>
  </si>
  <si>
    <t>Dell Computer Corporation</t>
  </si>
  <si>
    <t>Proportion Foods, LLC</t>
  </si>
  <si>
    <t>United Parcel Service, Inc.</t>
  </si>
  <si>
    <t>Minimum Investment by Company</t>
  </si>
  <si>
    <t>NTE $4,500,000</t>
  </si>
  <si>
    <t>$500,000 for infrastructure improvements; Waive new construction permit fees.</t>
  </si>
  <si>
    <t>Bass Pro Outdoor World, LLC</t>
  </si>
  <si>
    <t>Waive all building permit fees associated with improvements.</t>
  </si>
  <si>
    <t>Waive all building permit fees, excluding steel inspection fee.  $500,000 worth of infrastructure improvements made by the City.</t>
  </si>
  <si>
    <t>Relocate facility.  Property tax rebate according to schedule and sales tax sharing.</t>
  </si>
  <si>
    <t>NTE $2,116,000</t>
  </si>
  <si>
    <t xml:space="preserve">Waive site preparation and construction permit fees and road impact fees up to a maximum of $150,000.  </t>
  </si>
  <si>
    <t>*</t>
  </si>
  <si>
    <t>$        500,000*</t>
  </si>
  <si>
    <t>Notes:</t>
  </si>
  <si>
    <t>KR Acquisitions, LLC</t>
  </si>
  <si>
    <t>2016-2061</t>
  </si>
  <si>
    <t>Waiver of fees associated with the development of any commercial enterprise located on any portion of the Property that is owned and operated by the Developer or Tenant.</t>
  </si>
  <si>
    <t>2017-2028</t>
  </si>
  <si>
    <t>NTE $4,000,000</t>
  </si>
  <si>
    <t>RRTX Lake Creek Hotel, LP</t>
  </si>
  <si>
    <t>2018-2022</t>
  </si>
  <si>
    <t>Waive up to $13,000 in development application fees.</t>
  </si>
  <si>
    <t>NTE $440,000</t>
  </si>
  <si>
    <t>TOTKN, LLC</t>
  </si>
  <si>
    <t>2018-2024</t>
  </si>
  <si>
    <t>Waive all site prep., permit and inspection fees NTE $30,000.</t>
  </si>
  <si>
    <t>2018-2023</t>
  </si>
  <si>
    <t>Construct three Class A office buildings.  Economic development loan with provisions for forgiveness.</t>
  </si>
  <si>
    <t>Build destination retail sporting goods store. 
Grant payments:  100% of 1 cent sales tax.</t>
  </si>
  <si>
    <t>Chatsworth Products</t>
  </si>
  <si>
    <t>2018-2025</t>
  </si>
  <si>
    <t>Phlur, Inc.</t>
  </si>
  <si>
    <t>2019-2024</t>
  </si>
  <si>
    <t>EastGroup Properties, L.P. 
Phase I</t>
  </si>
  <si>
    <t>EastGroup Properties, L.P.
Phase II</t>
  </si>
  <si>
    <t>2019-2026</t>
  </si>
  <si>
    <t>2017-2024</t>
  </si>
  <si>
    <t>Construct 2 buildings (Bldgs. 1 &amp; 2) for industrial occupancy. EIP's according to schedule.</t>
  </si>
  <si>
    <t>Construct 2 buildings (Bldgs. 3 &amp; 4) for industrial and warehousing occupancy.  EIP's according to schedule.</t>
  </si>
  <si>
    <t>2015-2023</t>
  </si>
  <si>
    <t>*Sales Tax Data Confidential under Texas Tax Code 321.3022 .</t>
  </si>
  <si>
    <t>2019-2022</t>
  </si>
  <si>
    <t>Sovos Brands Intermediate Inc. (Michael Angelo's)</t>
  </si>
  <si>
    <t>2020-2025</t>
  </si>
  <si>
    <t>2020-2026</t>
  </si>
  <si>
    <t>TBD</t>
  </si>
  <si>
    <t>Rehabilitate facility to include new equipment and business personal property for the facility.  $290,000 EIPs per schedule.</t>
  </si>
  <si>
    <t>M4 Greenlawn, LLC 
(The District)</t>
  </si>
  <si>
    <t>2019-2041</t>
  </si>
  <si>
    <t>Construct a master-planned mixed-use project to include commercial office, hospitality, retail, service, residential and parking structure complex.  Project will result in 5,000 new jobs.  City will reimburse developer up to $12,560,000 for the cost of Public Improvements.</t>
  </si>
  <si>
    <t>1 - As of December 31, 2020, Crow is in default.</t>
  </si>
  <si>
    <t>BGE, Inc.</t>
  </si>
  <si>
    <t>Hubbell Lighting, Inc.</t>
  </si>
  <si>
    <t>Investex II, LLC</t>
  </si>
  <si>
    <t>The City does not have any active tax abatements.</t>
  </si>
  <si>
    <t>Total Taxes Abated through               FY 2021</t>
  </si>
  <si>
    <t>2022-2023</t>
  </si>
  <si>
    <t>Crow Group Series, LLC1</t>
  </si>
  <si>
    <t>Ametrine, Inc.</t>
  </si>
  <si>
    <t>Kingsisle, Inc.</t>
  </si>
  <si>
    <t>Construct facility.  EIPs equivalent to development fees.</t>
  </si>
  <si>
    <t>Actual number of jobs may show N/A as job affidavits are not required or the project is in the construction phase as of 9/30/2021.</t>
  </si>
  <si>
    <t>2021-2030</t>
  </si>
  <si>
    <t>Lease a facility for 10 years.  Create jobs.  $345,000 EIPS per schedule.</t>
  </si>
  <si>
    <t>Construct a facility.  Create jobs.  $225,000 EIPs per schedule.</t>
  </si>
  <si>
    <t>Construct a cold storage and manufacturing facility.  Create jobs.  $375,000 EIPs per schedule.</t>
  </si>
  <si>
    <t>Lease a facility at 101 W. Louis Henna Blvd.  Create jobs.  $100,000 EIPs per schedule.</t>
  </si>
  <si>
    <t>Lease a facility for seven (7) years.  Create jobs.  $50,000 EIPs over 2 years.</t>
  </si>
  <si>
    <t>Relocate facility.  Create jos.  $120,000 EIP + NTE $30,000 job incentive.</t>
  </si>
  <si>
    <t>Lease a facility for minimum of 5 years.  Create jobs.  $125,000 EIP at conclusion of Year 3.</t>
  </si>
  <si>
    <t>Construct master-planned mixed use project anchored by Kalahari Resort and Convention Center.  Create jobs.  Share certain revenues (property tax, City HOT, 1% sales tax and mixed beverage tax) per agreement.</t>
  </si>
  <si>
    <t>Lease a facility at 900 E. Old Settlers Blvd.  Create jobs.  $75,000 EIPs per schedule.</t>
  </si>
  <si>
    <t>Distribution &amp; warehouse facility.  Create jobs.  $400,000 EIP per schedule + 50% Property Tax rebate for 7 years.</t>
  </si>
  <si>
    <t>Construct boutique hotel.  Create jobs.  EIP based on HOT tax and property tax per agreement.</t>
  </si>
  <si>
    <t>Construct a hotel and convention center.  Create jobs.  EIP = 57% of HOT tax generated; NTE $4,000,000.</t>
  </si>
  <si>
    <t>Construct a restaurant, bar, music venue and amphitheater. Create jobs.  EIP based on a percentage of property taxes paid to the City.</t>
  </si>
  <si>
    <t>Construct distribution facility.  Create jobs.  $500,000 EIP over 2 years; add 'l property tax EIP per schedule.</t>
  </si>
  <si>
    <t>2021-2024</t>
  </si>
  <si>
    <t>Lease space located in La Frontera.  Create jobs.  $100,000 EIPs per schedule.</t>
  </si>
  <si>
    <t>2022-2028</t>
  </si>
  <si>
    <t>Demolish existing building and construct new building.  Create jobs.  $1,000,000 EIP per schedule.</t>
  </si>
  <si>
    <t>Active Tax Abatements as of 3/31/2022</t>
  </si>
  <si>
    <t>Active Chapter 380 Agreements as of 3/31/2022</t>
  </si>
  <si>
    <t>Total Paid Through 
FY 2021</t>
  </si>
  <si>
    <t>Other Economic Development Agreements as of 3/31/2022</t>
  </si>
  <si>
    <t>Boardwalk Technology LLC
(East/West Manufacturing)</t>
  </si>
  <si>
    <t>SDC Austin LLC
(Sabey Data Center)</t>
  </si>
  <si>
    <t>200 E Austin Ave, LLC</t>
  </si>
  <si>
    <t>Fisher Rosemount Systems, Inc.</t>
  </si>
  <si>
    <t>2022 - 2023</t>
  </si>
  <si>
    <t>Upgrade and expand existing facility.  Create new jobs.  $500,000 EIPs according to schedule.</t>
  </si>
  <si>
    <t>Stonemill Hospitality LLC
(Embassy Suites)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</si>
</sst>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wrapText="1"/>
    </xf>
    <xf numFmtId="41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0" fillId="0" borderId="4" xfId="0" applyFill="1" applyBorder="1" applyAlignment="1">
      <alignment wrapText="1"/>
    </xf>
    <xf numFmtId="41" fontId="0" fillId="0" borderId="4" xfId="0" applyNumberForma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42" fontId="0" fillId="0" borderId="1" xfId="0" applyNumberFormat="1" applyFill="1" applyBorder="1" applyAlignment="1">
      <alignment wrapText="1"/>
    </xf>
    <xf numFmtId="42" fontId="0" fillId="0" borderId="1" xfId="0" applyNumberFormat="1" applyFill="1" applyBorder="1" applyAlignment="1">
      <alignment horizontal="center" wrapText="1"/>
    </xf>
    <xf numFmtId="42" fontId="0" fillId="0" borderId="4" xfId="2" applyNumberFormat="1" applyFont="1" applyFill="1" applyBorder="1" applyAlignment="1">
      <alignment horizontal="center" wrapText="1"/>
    </xf>
    <xf numFmtId="42" fontId="0" fillId="0" borderId="1" xfId="1" applyNumberFormat="1" applyFont="1" applyFill="1" applyBorder="1" applyAlignment="1">
      <alignment horizontal="center" wrapText="1"/>
    </xf>
    <xf numFmtId="41" fontId="0" fillId="3" borderId="1" xfId="0" applyNumberFormat="1" applyFill="1" applyBorder="1" applyAlignment="1">
      <alignment horizontal="center" wrapText="1"/>
    </xf>
    <xf numFmtId="41" fontId="0" fillId="0" borderId="11" xfId="0" applyNumberForma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41" fontId="0" fillId="0" borderId="9" xfId="0" applyNumberFormat="1" applyFill="1" applyBorder="1" applyAlignment="1">
      <alignment wrapText="1"/>
    </xf>
    <xf numFmtId="41" fontId="0" fillId="0" borderId="8" xfId="0" applyNumberFormat="1" applyFill="1" applyBorder="1" applyAlignment="1">
      <alignment wrapText="1"/>
    </xf>
    <xf numFmtId="42" fontId="0" fillId="0" borderId="1" xfId="0" applyNumberFormat="1" applyFill="1" applyBorder="1" applyAlignment="1">
      <alignment horizontal="left" wrapText="1"/>
    </xf>
    <xf numFmtId="42" fontId="0" fillId="0" borderId="1" xfId="2" applyNumberFormat="1" applyFont="1" applyFill="1" applyBorder="1" applyAlignment="1">
      <alignment horizontal="center" wrapText="1"/>
    </xf>
    <xf numFmtId="0" fontId="0" fillId="0" borderId="15" xfId="0" applyFill="1" applyBorder="1" applyAlignment="1">
      <alignment wrapText="1"/>
    </xf>
    <xf numFmtId="0" fontId="0" fillId="0" borderId="16" xfId="0" applyFill="1" applyBorder="1" applyAlignment="1">
      <alignment wrapText="1"/>
    </xf>
    <xf numFmtId="41" fontId="0" fillId="0" borderId="16" xfId="0" applyNumberForma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42" fontId="0" fillId="0" borderId="18" xfId="0" applyNumberFormat="1" applyFill="1" applyBorder="1" applyAlignment="1">
      <alignment horizontal="center" wrapText="1"/>
    </xf>
    <xf numFmtId="41" fontId="0" fillId="0" borderId="17" xfId="0" applyNumberFormat="1" applyFill="1" applyBorder="1" applyAlignment="1">
      <alignment wrapText="1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164" fontId="6" fillId="0" borderId="0" xfId="1" applyNumberFormat="1" applyFont="1" applyBorder="1"/>
    <xf numFmtId="0" fontId="6" fillId="0" borderId="0" xfId="0" applyFont="1" applyBorder="1"/>
    <xf numFmtId="0" fontId="0" fillId="0" borderId="20" xfId="0" applyBorder="1"/>
    <xf numFmtId="0" fontId="6" fillId="0" borderId="19" xfId="0" applyFont="1" applyFill="1" applyBorder="1" applyAlignment="1">
      <alignment wrapText="1"/>
    </xf>
    <xf numFmtId="42" fontId="0" fillId="0" borderId="16" xfId="0" applyNumberFormat="1" applyFill="1" applyBorder="1" applyAlignment="1">
      <alignment wrapText="1"/>
    </xf>
    <xf numFmtId="42" fontId="0" fillId="0" borderId="13" xfId="0" applyNumberFormat="1" applyFill="1" applyBorder="1" applyAlignment="1">
      <alignment horizontal="left" wrapText="1"/>
    </xf>
    <xf numFmtId="165" fontId="0" fillId="0" borderId="13" xfId="2" applyNumberFormat="1" applyFont="1" applyFill="1" applyBorder="1" applyAlignment="1">
      <alignment horizontal="center" wrapText="1"/>
    </xf>
    <xf numFmtId="0" fontId="0" fillId="0" borderId="4" xfId="2" applyNumberFormat="1" applyFont="1" applyFill="1" applyBorder="1" applyAlignment="1">
      <alignment horizontal="left" wrapText="1"/>
    </xf>
    <xf numFmtId="0" fontId="0" fillId="0" borderId="19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41" fontId="0" fillId="0" borderId="0" xfId="0" applyNumberFormat="1" applyFill="1" applyBorder="1" applyAlignment="1">
      <alignment horizontal="center" wrapText="1"/>
    </xf>
    <xf numFmtId="42" fontId="0" fillId="0" borderId="0" xfId="1" applyNumberFormat="1" applyFont="1" applyFill="1" applyBorder="1" applyAlignment="1">
      <alignment horizontal="center" wrapText="1"/>
    </xf>
    <xf numFmtId="42" fontId="0" fillId="0" borderId="0" xfId="0" applyNumberFormat="1" applyFill="1" applyBorder="1" applyAlignment="1">
      <alignment horizontal="center" wrapText="1"/>
    </xf>
    <xf numFmtId="41" fontId="0" fillId="0" borderId="20" xfId="0" applyNumberFormat="1" applyFill="1" applyBorder="1" applyAlignment="1">
      <alignment wrapText="1"/>
    </xf>
    <xf numFmtId="0" fontId="0" fillId="3" borderId="0" xfId="0" applyFill="1" applyBorder="1" applyAlignment="1">
      <alignment wrapText="1"/>
    </xf>
    <xf numFmtId="41" fontId="0" fillId="0" borderId="0" xfId="0" applyNumberFormat="1" applyFill="1" applyBorder="1" applyAlignment="1">
      <alignment horizontal="right" wrapText="1"/>
    </xf>
    <xf numFmtId="41" fontId="0" fillId="0" borderId="0" xfId="0" applyNumberFormat="1" applyFill="1" applyBorder="1" applyAlignment="1">
      <alignment wrapText="1"/>
    </xf>
    <xf numFmtId="41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ont="1"/>
    <xf numFmtId="0" fontId="5" fillId="0" borderId="0" xfId="0" applyFont="1" applyAlignment="1">
      <alignment horizontal="center"/>
    </xf>
    <xf numFmtId="42" fontId="0" fillId="0" borderId="12" xfId="0" applyNumberFormat="1" applyFill="1" applyBorder="1" applyAlignment="1">
      <alignment horizontal="center" wrapText="1"/>
    </xf>
    <xf numFmtId="42" fontId="0" fillId="0" borderId="14" xfId="0" applyNumberForma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21" xfId="0" applyFill="1" applyBorder="1" applyAlignment="1">
      <alignment wrapText="1"/>
    </xf>
    <xf numFmtId="0" fontId="0" fillId="0" borderId="22" xfId="0" applyFont="1" applyFill="1" applyBorder="1" applyAlignment="1"/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Fill="1" applyBorder="1"/>
    <xf numFmtId="0" fontId="0" fillId="0" borderId="23" xfId="0" applyFont="1" applyBorder="1" applyAlignment="1">
      <alignment horizontal="center"/>
    </xf>
    <xf numFmtId="164" fontId="4" fillId="0" borderId="23" xfId="1" applyNumberFormat="1" applyFont="1" applyBorder="1"/>
    <xf numFmtId="0" fontId="0" fillId="0" borderId="23" xfId="0" applyFont="1" applyBorder="1"/>
    <xf numFmtId="0" fontId="0" fillId="0" borderId="24" xfId="0" applyFont="1" applyBorder="1"/>
    <xf numFmtId="42" fontId="0" fillId="0" borderId="16" xfId="1" applyNumberFormat="1" applyFont="1" applyFill="1" applyBorder="1" applyAlignment="1">
      <alignment horizontal="center" wrapText="1"/>
    </xf>
    <xf numFmtId="165" fontId="0" fillId="0" borderId="1" xfId="2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20" xfId="0" applyFont="1" applyFill="1" applyBorder="1" applyAlignment="1">
      <alignment horizontal="left" wrapText="1"/>
    </xf>
    <xf numFmtId="41" fontId="0" fillId="0" borderId="6" xfId="0" applyNumberFormat="1" applyFill="1" applyBorder="1" applyAlignment="1">
      <alignment horizontal="center" wrapText="1"/>
    </xf>
    <xf numFmtId="41" fontId="0" fillId="0" borderId="6" xfId="0" applyNumberFormat="1" applyFill="1" applyBorder="1" applyAlignment="1">
      <alignment horizontal="center"/>
    </xf>
    <xf numFmtId="41" fontId="0" fillId="0" borderId="6" xfId="1" applyNumberFormat="1" applyFont="1" applyFill="1" applyBorder="1" applyAlignment="1">
      <alignment horizontal="center"/>
    </xf>
    <xf numFmtId="41" fontId="0" fillId="0" borderId="6" xfId="0" applyNumberFormat="1" applyFill="1" applyBorder="1" applyAlignment="1"/>
    <xf numFmtId="0" fontId="0" fillId="0" borderId="7" xfId="0" applyFill="1" applyBorder="1" applyAlignment="1"/>
    <xf numFmtId="0" fontId="0" fillId="0" borderId="0" xfId="0" applyFont="1" applyFill="1" applyAlignment="1">
      <alignment horizontal="left"/>
    </xf>
    <xf numFmtId="0" fontId="0" fillId="0" borderId="25" xfId="0" applyFont="1" applyFill="1" applyBorder="1" applyAlignment="1">
      <alignment horizontal="left"/>
    </xf>
    <xf numFmtId="0" fontId="0" fillId="0" borderId="26" xfId="0" applyFont="1" applyFill="1" applyBorder="1" applyAlignment="1">
      <alignment horizontal="left" wrapText="1"/>
    </xf>
    <xf numFmtId="165" fontId="0" fillId="0" borderId="1" xfId="2" applyNumberFormat="1" applyFont="1" applyFill="1" applyBorder="1" applyAlignment="1">
      <alignment horizontal="left" wrapText="1"/>
    </xf>
    <xf numFmtId="42" fontId="0" fillId="0" borderId="13" xfId="0" applyNumberFormat="1" applyFill="1" applyBorder="1" applyAlignment="1">
      <alignment wrapText="1"/>
    </xf>
    <xf numFmtId="0" fontId="0" fillId="0" borderId="26" xfId="0" applyFont="1" applyFill="1" applyBorder="1" applyAlignment="1">
      <alignment horizontal="center" wrapText="1"/>
    </xf>
    <xf numFmtId="44" fontId="0" fillId="0" borderId="26" xfId="2" applyFont="1" applyFill="1" applyBorder="1" applyAlignment="1">
      <alignment horizontal="left" wrapText="1"/>
    </xf>
    <xf numFmtId="165" fontId="0" fillId="0" borderId="26" xfId="2" applyNumberFormat="1" applyFont="1" applyFill="1" applyBorder="1" applyAlignment="1">
      <alignment horizontal="left" wrapText="1"/>
    </xf>
    <xf numFmtId="0" fontId="0" fillId="0" borderId="27" xfId="0" applyFont="1" applyFill="1" applyBorder="1" applyAlignment="1">
      <alignment horizontal="left" wrapText="1"/>
    </xf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0" fillId="0" borderId="19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20" xfId="0" applyFont="1" applyFill="1" applyBorder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66CC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6"/>
  <sheetViews>
    <sheetView tabSelected="1" view="pageBreakPreview" zoomScale="80" zoomScaleNormal="80" zoomScaleSheetLayoutView="80" workbookViewId="0">
      <selection activeCell="A3" sqref="A3"/>
    </sheetView>
  </sheetViews>
  <sheetFormatPr defaultRowHeight="14.4" x14ac:dyDescent="0.3"/>
  <cols>
    <col min="1" max="1" width="35.21875" bestFit="1" customWidth="1"/>
    <col min="2" max="2" width="10.44140625" style="2" customWidth="1"/>
    <col min="3" max="3" width="46.44140625" customWidth="1"/>
    <col min="4" max="4" width="9.44140625" style="3" customWidth="1"/>
    <col min="5" max="5" width="8" style="3" bestFit="1" customWidth="1"/>
    <col min="6" max="6" width="16.21875" style="3" bestFit="1" customWidth="1"/>
    <col min="7" max="7" width="13.44140625" bestFit="1" customWidth="1"/>
    <col min="8" max="8" width="13.5546875" bestFit="1" customWidth="1"/>
    <col min="9" max="9" width="37.77734375" bestFit="1" customWidth="1"/>
  </cols>
  <sheetData>
    <row r="1" spans="1:12" ht="21" x14ac:dyDescent="0.4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spans="1:12" ht="18" x14ac:dyDescent="0.35">
      <c r="A2" s="97" t="s">
        <v>99</v>
      </c>
      <c r="B2" s="97"/>
      <c r="C2" s="97"/>
      <c r="D2" s="97"/>
      <c r="E2" s="97"/>
      <c r="F2" s="97"/>
      <c r="G2" s="97"/>
      <c r="H2" s="97"/>
      <c r="I2" s="97"/>
    </row>
    <row r="3" spans="1:12" ht="16.95" customHeight="1" thickBot="1" x14ac:dyDescent="0.4">
      <c r="A3" s="8"/>
      <c r="B3" s="8"/>
      <c r="C3" s="8"/>
      <c r="D3" s="8"/>
      <c r="E3" s="8"/>
      <c r="F3" s="8"/>
      <c r="G3" s="8"/>
    </row>
    <row r="4" spans="1:12" ht="58.2" thickBot="1" x14ac:dyDescent="0.35">
      <c r="A4" s="15" t="s">
        <v>1</v>
      </c>
      <c r="B4" s="16" t="s">
        <v>2</v>
      </c>
      <c r="C4" s="17" t="s">
        <v>13</v>
      </c>
      <c r="D4" s="16" t="s">
        <v>7</v>
      </c>
      <c r="E4" s="16" t="s">
        <v>8</v>
      </c>
      <c r="F4" s="16" t="s">
        <v>20</v>
      </c>
      <c r="G4" s="16" t="s">
        <v>73</v>
      </c>
      <c r="H4" s="16" t="s">
        <v>12</v>
      </c>
      <c r="I4" s="18" t="s">
        <v>14</v>
      </c>
      <c r="J4" s="1"/>
      <c r="K4" s="1"/>
      <c r="L4" s="1"/>
    </row>
    <row r="5" spans="1:12" s="1" customFormat="1" ht="29.55" customHeight="1" thickBot="1" x14ac:dyDescent="0.35">
      <c r="A5" s="98" t="s">
        <v>72</v>
      </c>
      <c r="B5" s="99"/>
      <c r="C5" s="99"/>
      <c r="D5" s="77"/>
      <c r="E5" s="77"/>
      <c r="F5" s="78"/>
      <c r="G5" s="79"/>
      <c r="H5" s="80"/>
      <c r="I5" s="81"/>
    </row>
    <row r="6" spans="1:12" s="1" customFormat="1" x14ac:dyDescent="0.3">
      <c r="A6" s="65"/>
      <c r="B6" s="50"/>
      <c r="C6" s="55"/>
      <c r="D6" s="51"/>
      <c r="E6" s="51"/>
      <c r="F6" s="56"/>
      <c r="G6" s="57"/>
      <c r="H6" s="58"/>
      <c r="I6" s="59"/>
    </row>
  </sheetData>
  <sortState xmlns:xlrd2="http://schemas.microsoft.com/office/spreadsheetml/2017/richdata2" ref="A5:I5">
    <sortCondition ref="A5"/>
  </sortState>
  <mergeCells count="3">
    <mergeCell ref="A1:I1"/>
    <mergeCell ref="A2:I2"/>
    <mergeCell ref="A5:C5"/>
  </mergeCells>
  <pageMargins left="1" right="1" top="1" bottom="1" header="0.5" footer="0.5"/>
  <pageSetup scale="60" fitToHeight="0" orientation="landscape" r:id="rId1"/>
  <headerFooter>
    <oddHeader>&amp;R&amp;D</oddHeader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L27"/>
  <sheetViews>
    <sheetView view="pageBreakPreview" zoomScale="90" zoomScaleNormal="8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8" sqref="E18"/>
    </sheetView>
  </sheetViews>
  <sheetFormatPr defaultRowHeight="14.4" x14ac:dyDescent="0.3"/>
  <cols>
    <col min="1" max="1" width="29.77734375" customWidth="1"/>
    <col min="2" max="2" width="10.44140625" style="7" customWidth="1"/>
    <col min="3" max="3" width="46.21875" customWidth="1"/>
    <col min="4" max="4" width="9.44140625" style="3" customWidth="1"/>
    <col min="5" max="5" width="8" style="3" customWidth="1"/>
    <col min="6" max="9" width="14.21875" customWidth="1"/>
    <col min="10" max="10" width="44" customWidth="1"/>
  </cols>
  <sheetData>
    <row r="1" spans="1:12" ht="21" x14ac:dyDescent="0.4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</row>
    <row r="2" spans="1:12" ht="16.95" customHeight="1" x14ac:dyDescent="0.35">
      <c r="A2" s="97" t="s">
        <v>100</v>
      </c>
      <c r="B2" s="97"/>
      <c r="C2" s="97"/>
      <c r="D2" s="97"/>
      <c r="E2" s="97"/>
      <c r="F2" s="97"/>
      <c r="G2" s="97"/>
      <c r="H2" s="97"/>
      <c r="I2" s="97"/>
      <c r="J2" s="97"/>
    </row>
    <row r="3" spans="1:12" ht="16.95" customHeight="1" thickBot="1" x14ac:dyDescent="0.45">
      <c r="A3" s="9"/>
      <c r="B3" s="9"/>
      <c r="C3" s="9"/>
      <c r="D3" s="61"/>
      <c r="E3" s="61"/>
      <c r="F3" s="61"/>
      <c r="G3" s="9"/>
      <c r="H3" s="9"/>
      <c r="I3" s="9"/>
      <c r="J3" s="9"/>
    </row>
    <row r="4" spans="1:12" ht="46.5" customHeight="1" thickBot="1" x14ac:dyDescent="0.35">
      <c r="A4" s="15" t="s">
        <v>1</v>
      </c>
      <c r="B4" s="16" t="s">
        <v>2</v>
      </c>
      <c r="C4" s="16" t="s">
        <v>15</v>
      </c>
      <c r="D4" s="16" t="s">
        <v>9</v>
      </c>
      <c r="E4" s="16" t="s">
        <v>8</v>
      </c>
      <c r="F4" s="16" t="s">
        <v>20</v>
      </c>
      <c r="G4" s="16" t="s">
        <v>101</v>
      </c>
      <c r="H4" s="16" t="s">
        <v>10</v>
      </c>
      <c r="I4" s="16" t="s">
        <v>11</v>
      </c>
      <c r="J4" s="25" t="s">
        <v>14</v>
      </c>
      <c r="K4" s="1"/>
      <c r="L4" s="1"/>
    </row>
    <row r="5" spans="1:12" s="82" customFormat="1" ht="30.45" customHeight="1" x14ac:dyDescent="0.3">
      <c r="A5" s="83" t="s">
        <v>105</v>
      </c>
      <c r="B5" s="84" t="s">
        <v>74</v>
      </c>
      <c r="C5" s="84" t="s">
        <v>78</v>
      </c>
      <c r="D5" s="87" t="s">
        <v>3</v>
      </c>
      <c r="E5" s="87" t="s">
        <v>3</v>
      </c>
      <c r="F5" s="89">
        <v>700000</v>
      </c>
      <c r="G5" s="88">
        <v>0</v>
      </c>
      <c r="H5" s="87" t="s">
        <v>63</v>
      </c>
      <c r="I5" s="87" t="s">
        <v>63</v>
      </c>
      <c r="J5" s="90"/>
    </row>
    <row r="6" spans="1:12" s="1" customFormat="1" ht="29.55" customHeight="1" x14ac:dyDescent="0.3">
      <c r="A6" s="10" t="s">
        <v>69</v>
      </c>
      <c r="B6" s="6" t="s">
        <v>53</v>
      </c>
      <c r="C6" s="4" t="s">
        <v>84</v>
      </c>
      <c r="D6" s="5">
        <v>58</v>
      </c>
      <c r="E6" s="5">
        <v>85</v>
      </c>
      <c r="F6" s="29">
        <f>975000+950000</f>
        <v>1925000</v>
      </c>
      <c r="G6" s="85">
        <v>75000</v>
      </c>
      <c r="H6" s="74">
        <v>25000</v>
      </c>
      <c r="I6" s="74">
        <f>G6+H6</f>
        <v>100000</v>
      </c>
      <c r="J6" s="26"/>
    </row>
    <row r="7" spans="1:12" s="1" customFormat="1" ht="30" customHeight="1" x14ac:dyDescent="0.3">
      <c r="A7" s="11" t="s">
        <v>23</v>
      </c>
      <c r="B7" s="12" t="s">
        <v>4</v>
      </c>
      <c r="C7" s="13" t="s">
        <v>46</v>
      </c>
      <c r="D7" s="14" t="s">
        <v>3</v>
      </c>
      <c r="E7" s="14" t="s">
        <v>3</v>
      </c>
      <c r="F7" s="21">
        <v>20000000</v>
      </c>
      <c r="G7" s="47" t="s">
        <v>30</v>
      </c>
      <c r="H7" s="21" t="s">
        <v>29</v>
      </c>
      <c r="I7" s="24" t="s">
        <v>21</v>
      </c>
      <c r="J7" s="26" t="s">
        <v>22</v>
      </c>
    </row>
    <row r="8" spans="1:12" s="1" customFormat="1" ht="30" customHeight="1" x14ac:dyDescent="0.3">
      <c r="A8" s="11" t="s">
        <v>47</v>
      </c>
      <c r="B8" s="12" t="s">
        <v>48</v>
      </c>
      <c r="C8" s="13" t="s">
        <v>85</v>
      </c>
      <c r="D8" s="14">
        <v>30</v>
      </c>
      <c r="E8" s="14">
        <v>51</v>
      </c>
      <c r="F8" s="21">
        <v>1200000</v>
      </c>
      <c r="G8" s="19">
        <v>50000</v>
      </c>
      <c r="H8" s="29">
        <v>0</v>
      </c>
      <c r="I8" s="29">
        <v>50000</v>
      </c>
      <c r="J8" s="26"/>
    </row>
    <row r="9" spans="1:12" s="1" customFormat="1" ht="28.8" x14ac:dyDescent="0.3">
      <c r="A9" s="10" t="s">
        <v>16</v>
      </c>
      <c r="B9" s="6" t="s">
        <v>4</v>
      </c>
      <c r="C9" s="4" t="s">
        <v>86</v>
      </c>
      <c r="D9" s="5">
        <v>100</v>
      </c>
      <c r="E9" s="5">
        <v>299</v>
      </c>
      <c r="F9" s="22">
        <v>1500000</v>
      </c>
      <c r="G9" s="28">
        <v>150000</v>
      </c>
      <c r="H9" s="20">
        <v>0</v>
      </c>
      <c r="I9" s="62">
        <f>G9+H9</f>
        <v>150000</v>
      </c>
      <c r="J9" s="27" t="s">
        <v>24</v>
      </c>
    </row>
    <row r="10" spans="1:12" s="1" customFormat="1" ht="30" customHeight="1" x14ac:dyDescent="0.3">
      <c r="A10" s="10" t="s">
        <v>75</v>
      </c>
      <c r="B10" s="6" t="s">
        <v>44</v>
      </c>
      <c r="C10" s="4" t="s">
        <v>45</v>
      </c>
      <c r="D10" s="5" t="s">
        <v>3</v>
      </c>
      <c r="E10" s="5" t="s">
        <v>3</v>
      </c>
      <c r="F10" s="22">
        <v>24000000</v>
      </c>
      <c r="G10" s="45">
        <v>2200000</v>
      </c>
      <c r="H10" s="20">
        <v>0</v>
      </c>
      <c r="I10" s="62">
        <v>2200000</v>
      </c>
      <c r="J10" s="27"/>
    </row>
    <row r="11" spans="1:12" s="1" customFormat="1" ht="43.2" x14ac:dyDescent="0.3">
      <c r="A11" s="10" t="s">
        <v>17</v>
      </c>
      <c r="B11" s="6" t="s">
        <v>5</v>
      </c>
      <c r="C11" s="4" t="s">
        <v>26</v>
      </c>
      <c r="D11" s="5" t="s">
        <v>3</v>
      </c>
      <c r="E11" s="5" t="s">
        <v>3</v>
      </c>
      <c r="F11" s="19">
        <v>0</v>
      </c>
      <c r="G11" s="46">
        <v>189488546</v>
      </c>
      <c r="H11" s="20" t="s">
        <v>29</v>
      </c>
      <c r="I11" s="63" t="s">
        <v>63</v>
      </c>
      <c r="J11" s="27" t="s">
        <v>25</v>
      </c>
    </row>
    <row r="12" spans="1:12" s="1" customFormat="1" ht="28.8" x14ac:dyDescent="0.3">
      <c r="A12" s="10" t="s">
        <v>51</v>
      </c>
      <c r="B12" s="6" t="s">
        <v>54</v>
      </c>
      <c r="C12" s="4" t="s">
        <v>55</v>
      </c>
      <c r="D12" s="5" t="s">
        <v>3</v>
      </c>
      <c r="E12" s="5" t="s">
        <v>3</v>
      </c>
      <c r="F12" s="22">
        <v>7000000</v>
      </c>
      <c r="G12" s="19">
        <v>46000</v>
      </c>
      <c r="H12" s="19">
        <v>45000</v>
      </c>
      <c r="I12" s="62">
        <v>91000</v>
      </c>
      <c r="J12" s="27"/>
    </row>
    <row r="13" spans="1:12" s="1" customFormat="1" ht="28.8" x14ac:dyDescent="0.3">
      <c r="A13" s="10" t="s">
        <v>52</v>
      </c>
      <c r="B13" s="6" t="s">
        <v>53</v>
      </c>
      <c r="C13" s="4" t="s">
        <v>56</v>
      </c>
      <c r="D13" s="5" t="s">
        <v>3</v>
      </c>
      <c r="E13" s="5" t="s">
        <v>3</v>
      </c>
      <c r="F13" s="22">
        <v>9000000</v>
      </c>
      <c r="G13" s="19">
        <v>0</v>
      </c>
      <c r="H13" s="19">
        <v>96000</v>
      </c>
      <c r="I13" s="62">
        <v>96000</v>
      </c>
      <c r="J13" s="27"/>
    </row>
    <row r="14" spans="1:12" s="1" customFormat="1" ht="28.8" x14ac:dyDescent="0.3">
      <c r="A14" s="10" t="s">
        <v>106</v>
      </c>
      <c r="B14" s="6" t="s">
        <v>107</v>
      </c>
      <c r="C14" s="4" t="s">
        <v>108</v>
      </c>
      <c r="D14" s="5">
        <v>60</v>
      </c>
      <c r="E14" s="5" t="s">
        <v>3</v>
      </c>
      <c r="F14" s="22">
        <v>9000000</v>
      </c>
      <c r="G14" s="19">
        <v>0</v>
      </c>
      <c r="H14" s="19">
        <v>500000</v>
      </c>
      <c r="I14" s="62">
        <v>500000</v>
      </c>
      <c r="J14" s="27"/>
    </row>
    <row r="15" spans="1:12" s="1" customFormat="1" ht="28.5" customHeight="1" x14ac:dyDescent="0.3">
      <c r="A15" s="10" t="s">
        <v>70</v>
      </c>
      <c r="B15" s="6" t="s">
        <v>61</v>
      </c>
      <c r="C15" s="4" t="s">
        <v>87</v>
      </c>
      <c r="D15" s="5">
        <v>50</v>
      </c>
      <c r="E15" s="5" t="s">
        <v>3</v>
      </c>
      <c r="F15" s="22">
        <v>1650000</v>
      </c>
      <c r="G15" s="19">
        <v>0</v>
      </c>
      <c r="H15" s="20">
        <v>125000</v>
      </c>
      <c r="I15" s="62">
        <f>G15+H15</f>
        <v>125000</v>
      </c>
      <c r="J15" s="27"/>
    </row>
    <row r="16" spans="1:12" s="1" customFormat="1" ht="60" customHeight="1" x14ac:dyDescent="0.3">
      <c r="A16" s="10" t="s">
        <v>32</v>
      </c>
      <c r="B16" s="6" t="s">
        <v>33</v>
      </c>
      <c r="C16" s="4" t="s">
        <v>88</v>
      </c>
      <c r="D16" s="5">
        <v>700</v>
      </c>
      <c r="E16" s="5">
        <v>911</v>
      </c>
      <c r="F16" s="19">
        <v>350000000</v>
      </c>
      <c r="G16" s="20" t="s">
        <v>29</v>
      </c>
      <c r="H16" s="20" t="s">
        <v>29</v>
      </c>
      <c r="I16" s="62" t="s">
        <v>63</v>
      </c>
      <c r="J16" s="27" t="s">
        <v>34</v>
      </c>
    </row>
    <row r="17" spans="1:10" s="1" customFormat="1" ht="28.8" x14ac:dyDescent="0.3">
      <c r="A17" s="10" t="s">
        <v>49</v>
      </c>
      <c r="B17" s="6" t="s">
        <v>50</v>
      </c>
      <c r="C17" s="4" t="s">
        <v>89</v>
      </c>
      <c r="D17" s="5">
        <v>35</v>
      </c>
      <c r="E17" s="5">
        <v>115</v>
      </c>
      <c r="F17" s="22">
        <v>2650000</v>
      </c>
      <c r="G17" s="19">
        <v>0</v>
      </c>
      <c r="H17" s="20">
        <v>0</v>
      </c>
      <c r="I17" s="62">
        <v>75000</v>
      </c>
      <c r="J17" s="27"/>
    </row>
    <row r="18" spans="1:10" s="1" customFormat="1" ht="30" customHeight="1" x14ac:dyDescent="0.3">
      <c r="A18" s="10" t="s">
        <v>18</v>
      </c>
      <c r="B18" s="6" t="s">
        <v>57</v>
      </c>
      <c r="C18" s="4" t="s">
        <v>90</v>
      </c>
      <c r="D18" s="5">
        <v>350</v>
      </c>
      <c r="E18" s="23">
        <v>594</v>
      </c>
      <c r="F18" s="22">
        <v>13000000</v>
      </c>
      <c r="G18" s="19">
        <v>435966</v>
      </c>
      <c r="H18" s="20">
        <v>66066</v>
      </c>
      <c r="I18" s="62">
        <f>G18+H18</f>
        <v>502032</v>
      </c>
      <c r="J18" s="27"/>
    </row>
    <row r="19" spans="1:10" s="1" customFormat="1" ht="28.8" x14ac:dyDescent="0.3">
      <c r="A19" s="10" t="s">
        <v>37</v>
      </c>
      <c r="B19" s="6" t="s">
        <v>38</v>
      </c>
      <c r="C19" s="4" t="s">
        <v>91</v>
      </c>
      <c r="D19" s="5">
        <v>25</v>
      </c>
      <c r="E19" s="23">
        <v>26</v>
      </c>
      <c r="F19" s="22">
        <v>4500000</v>
      </c>
      <c r="G19" s="19">
        <v>106916</v>
      </c>
      <c r="H19" s="20" t="s">
        <v>63</v>
      </c>
      <c r="I19" s="62" t="s">
        <v>40</v>
      </c>
      <c r="J19" s="27" t="s">
        <v>39</v>
      </c>
    </row>
    <row r="20" spans="1:10" s="1" customFormat="1" ht="28.8" x14ac:dyDescent="0.3">
      <c r="A20" s="10" t="s">
        <v>109</v>
      </c>
      <c r="B20" s="6" t="s">
        <v>35</v>
      </c>
      <c r="C20" s="4" t="s">
        <v>92</v>
      </c>
      <c r="D20" s="5">
        <v>60</v>
      </c>
      <c r="E20" s="5" t="s">
        <v>3</v>
      </c>
      <c r="F20" s="74">
        <v>20000000</v>
      </c>
      <c r="G20" s="19">
        <v>0</v>
      </c>
      <c r="H20" s="20" t="s">
        <v>63</v>
      </c>
      <c r="I20" s="62" t="s">
        <v>36</v>
      </c>
      <c r="J20" s="27"/>
    </row>
    <row r="21" spans="1:10" s="1" customFormat="1" ht="43.2" x14ac:dyDescent="0.3">
      <c r="A21" s="10" t="s">
        <v>41</v>
      </c>
      <c r="B21" s="6" t="s">
        <v>42</v>
      </c>
      <c r="C21" s="4" t="s">
        <v>93</v>
      </c>
      <c r="D21" s="5">
        <v>40</v>
      </c>
      <c r="E21" s="5" t="s">
        <v>3</v>
      </c>
      <c r="F21" s="74">
        <v>10000000</v>
      </c>
      <c r="G21" s="19">
        <v>0</v>
      </c>
      <c r="H21" s="20" t="s">
        <v>63</v>
      </c>
      <c r="I21" s="62" t="s">
        <v>63</v>
      </c>
      <c r="J21" s="27" t="s">
        <v>43</v>
      </c>
    </row>
    <row r="22" spans="1:10" s="1" customFormat="1" ht="43.2" x14ac:dyDescent="0.3">
      <c r="A22" s="10" t="s">
        <v>19</v>
      </c>
      <c r="B22" s="6" t="s">
        <v>6</v>
      </c>
      <c r="C22" s="4" t="s">
        <v>94</v>
      </c>
      <c r="D22" s="5">
        <v>314</v>
      </c>
      <c r="E22" s="5">
        <v>955</v>
      </c>
      <c r="F22" s="22">
        <v>70000000</v>
      </c>
      <c r="G22" s="20">
        <v>1491919</v>
      </c>
      <c r="H22" s="20">
        <f>2116000-G22</f>
        <v>624081</v>
      </c>
      <c r="I22" s="62" t="s">
        <v>27</v>
      </c>
      <c r="J22" s="27" t="s">
        <v>28</v>
      </c>
    </row>
    <row r="23" spans="1:10" s="1" customFormat="1" x14ac:dyDescent="0.3">
      <c r="A23" s="48"/>
      <c r="B23" s="49"/>
      <c r="C23" s="50"/>
      <c r="D23" s="51"/>
      <c r="E23" s="51"/>
      <c r="F23" s="52"/>
      <c r="G23" s="53"/>
      <c r="H23" s="53"/>
      <c r="I23" s="53"/>
      <c r="J23" s="54"/>
    </row>
    <row r="24" spans="1:10" x14ac:dyDescent="0.3">
      <c r="A24" s="43" t="s">
        <v>31</v>
      </c>
      <c r="B24" s="37"/>
      <c r="C24" s="38"/>
      <c r="D24" s="39"/>
      <c r="E24" s="39"/>
      <c r="F24" s="40"/>
      <c r="G24" s="41"/>
      <c r="H24" s="36"/>
      <c r="I24" s="36"/>
      <c r="J24" s="42"/>
    </row>
    <row r="25" spans="1:10" s="60" customFormat="1" x14ac:dyDescent="0.3">
      <c r="A25" s="100" t="s">
        <v>79</v>
      </c>
      <c r="B25" s="101"/>
      <c r="C25" s="101"/>
      <c r="D25" s="101"/>
      <c r="E25" s="101"/>
      <c r="F25" s="101"/>
      <c r="G25" s="101"/>
      <c r="H25" s="101"/>
      <c r="I25" s="101"/>
      <c r="J25" s="102"/>
    </row>
    <row r="26" spans="1:10" s="60" customFormat="1" x14ac:dyDescent="0.3">
      <c r="A26" s="100" t="s">
        <v>58</v>
      </c>
      <c r="B26" s="101"/>
      <c r="C26" s="101"/>
      <c r="D26" s="101"/>
      <c r="E26" s="101"/>
      <c r="F26" s="101"/>
      <c r="G26" s="75"/>
      <c r="H26" s="75"/>
      <c r="I26" s="75"/>
      <c r="J26" s="76"/>
    </row>
    <row r="27" spans="1:10" ht="15" thickBot="1" x14ac:dyDescent="0.35">
      <c r="A27" s="91"/>
      <c r="B27" s="92"/>
      <c r="C27" s="93"/>
      <c r="D27" s="94"/>
      <c r="E27" s="94"/>
      <c r="F27" s="93"/>
      <c r="G27" s="93"/>
      <c r="H27" s="93"/>
      <c r="I27" s="93"/>
      <c r="J27" s="95"/>
    </row>
  </sheetData>
  <sortState xmlns:xlrd2="http://schemas.microsoft.com/office/spreadsheetml/2017/richdata2" ref="A6:I22">
    <sortCondition ref="A6:A22"/>
  </sortState>
  <mergeCells count="4">
    <mergeCell ref="A25:J25"/>
    <mergeCell ref="A1:J1"/>
    <mergeCell ref="A2:J2"/>
    <mergeCell ref="A26:F26"/>
  </mergeCells>
  <pageMargins left="1" right="1" top="1" bottom="1" header="0.5" footer="0.5"/>
  <pageSetup paperSize="5" scale="75" fitToHeight="0" orientation="landscape" r:id="rId1"/>
  <headerFooter>
    <oddHeader>&amp;R&amp;D</oddHeader>
    <oddFooter>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2DA65-9873-420A-81BF-6538ADBEF56E}">
  <sheetPr>
    <tabColor rgb="FF00B050"/>
    <pageSetUpPr fitToPage="1"/>
  </sheetPr>
  <dimension ref="A1:L15"/>
  <sheetViews>
    <sheetView view="pageBreakPreview" zoomScale="90" zoomScaleNormal="8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9" sqref="F9"/>
    </sheetView>
  </sheetViews>
  <sheetFormatPr defaultRowHeight="14.4" x14ac:dyDescent="0.3"/>
  <cols>
    <col min="1" max="1" width="29.77734375" customWidth="1"/>
    <col min="2" max="2" width="10.44140625" style="7" customWidth="1"/>
    <col min="3" max="3" width="46.21875" customWidth="1"/>
    <col min="4" max="4" width="9.44140625" style="3" customWidth="1"/>
    <col min="5" max="5" width="8" style="3" customWidth="1"/>
    <col min="6" max="9" width="14.21875" customWidth="1"/>
    <col min="10" max="10" width="44" customWidth="1"/>
  </cols>
  <sheetData>
    <row r="1" spans="1:12" ht="21" x14ac:dyDescent="0.4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</row>
    <row r="2" spans="1:12" ht="16.95" customHeight="1" x14ac:dyDescent="0.35">
      <c r="A2" s="97" t="s">
        <v>102</v>
      </c>
      <c r="B2" s="97"/>
      <c r="C2" s="97"/>
      <c r="D2" s="97"/>
      <c r="E2" s="97"/>
      <c r="F2" s="97"/>
      <c r="G2" s="97"/>
      <c r="H2" s="97"/>
      <c r="I2" s="97"/>
      <c r="J2" s="97"/>
    </row>
    <row r="3" spans="1:12" ht="16.95" customHeight="1" thickBot="1" x14ac:dyDescent="0.45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2" ht="46.5" customHeight="1" thickBot="1" x14ac:dyDescent="0.35">
      <c r="A4" s="15" t="s">
        <v>1</v>
      </c>
      <c r="B4" s="16" t="s">
        <v>2</v>
      </c>
      <c r="C4" s="16" t="s">
        <v>15</v>
      </c>
      <c r="D4" s="16" t="s">
        <v>9</v>
      </c>
      <c r="E4" s="16" t="s">
        <v>8</v>
      </c>
      <c r="F4" s="16" t="s">
        <v>20</v>
      </c>
      <c r="G4" s="16" t="s">
        <v>101</v>
      </c>
      <c r="H4" s="16" t="s">
        <v>10</v>
      </c>
      <c r="I4" s="16" t="s">
        <v>11</v>
      </c>
      <c r="J4" s="25" t="s">
        <v>14</v>
      </c>
      <c r="K4" s="1"/>
      <c r="L4" s="1"/>
    </row>
    <row r="5" spans="1:12" s="1" customFormat="1" ht="30" customHeight="1" x14ac:dyDescent="0.3">
      <c r="A5" s="10" t="s">
        <v>76</v>
      </c>
      <c r="B5" s="6" t="s">
        <v>80</v>
      </c>
      <c r="C5" s="4" t="s">
        <v>81</v>
      </c>
      <c r="D5" s="5">
        <v>140</v>
      </c>
      <c r="E5" s="5" t="s">
        <v>3</v>
      </c>
      <c r="F5" s="22">
        <v>8680000</v>
      </c>
      <c r="G5" s="45">
        <v>0</v>
      </c>
      <c r="H5" s="20">
        <v>345000</v>
      </c>
      <c r="I5" s="62">
        <v>345000</v>
      </c>
      <c r="J5" s="27"/>
    </row>
    <row r="6" spans="1:12" s="1" customFormat="1" ht="30" customHeight="1" x14ac:dyDescent="0.3">
      <c r="A6" s="10" t="s">
        <v>103</v>
      </c>
      <c r="B6" s="6" t="s">
        <v>62</v>
      </c>
      <c r="C6" s="4" t="s">
        <v>82</v>
      </c>
      <c r="D6" s="5">
        <v>60</v>
      </c>
      <c r="E6" s="5" t="s">
        <v>3</v>
      </c>
      <c r="F6" s="22">
        <v>5650000</v>
      </c>
      <c r="G6" s="45">
        <v>0</v>
      </c>
      <c r="H6" s="20">
        <v>225000</v>
      </c>
      <c r="I6" s="62">
        <v>225000</v>
      </c>
      <c r="J6" s="27"/>
    </row>
    <row r="7" spans="1:12" s="1" customFormat="1" ht="28.8" x14ac:dyDescent="0.3">
      <c r="A7" s="10" t="s">
        <v>71</v>
      </c>
      <c r="B7" s="6" t="s">
        <v>62</v>
      </c>
      <c r="C7" s="4" t="s">
        <v>83</v>
      </c>
      <c r="D7" s="5">
        <v>60</v>
      </c>
      <c r="E7" s="5" t="s">
        <v>3</v>
      </c>
      <c r="F7" s="22">
        <v>14000000</v>
      </c>
      <c r="G7" s="19">
        <v>0</v>
      </c>
      <c r="H7" s="20">
        <v>375000</v>
      </c>
      <c r="I7" s="62">
        <f>G7+H7</f>
        <v>375000</v>
      </c>
      <c r="J7" s="27"/>
    </row>
    <row r="8" spans="1:12" s="1" customFormat="1" ht="28.8" x14ac:dyDescent="0.3">
      <c r="A8" s="10" t="s">
        <v>77</v>
      </c>
      <c r="B8" s="6" t="s">
        <v>95</v>
      </c>
      <c r="C8" s="4" t="s">
        <v>96</v>
      </c>
      <c r="D8" s="5">
        <v>150</v>
      </c>
      <c r="E8" s="5" t="s">
        <v>3</v>
      </c>
      <c r="F8" s="22">
        <f>42000+458000</f>
        <v>500000</v>
      </c>
      <c r="G8" s="86">
        <v>0</v>
      </c>
      <c r="H8" s="20">
        <v>100000</v>
      </c>
      <c r="I8" s="62">
        <v>100000</v>
      </c>
      <c r="J8" s="27"/>
    </row>
    <row r="9" spans="1:12" s="1" customFormat="1" ht="86.4" x14ac:dyDescent="0.3">
      <c r="A9" s="10" t="s">
        <v>65</v>
      </c>
      <c r="B9" s="6" t="s">
        <v>66</v>
      </c>
      <c r="C9" s="4" t="s">
        <v>67</v>
      </c>
      <c r="D9" s="5" t="s">
        <v>3</v>
      </c>
      <c r="E9" s="5" t="s">
        <v>3</v>
      </c>
      <c r="F9" s="19">
        <v>200000000</v>
      </c>
      <c r="G9" s="46">
        <v>0</v>
      </c>
      <c r="H9" s="20">
        <v>12560000</v>
      </c>
      <c r="I9" s="63">
        <f>G9+H9</f>
        <v>12560000</v>
      </c>
      <c r="J9" s="27"/>
    </row>
    <row r="10" spans="1:12" s="1" customFormat="1" ht="28.8" x14ac:dyDescent="0.3">
      <c r="A10" s="30" t="s">
        <v>104</v>
      </c>
      <c r="B10" s="33" t="s">
        <v>97</v>
      </c>
      <c r="C10" s="31" t="s">
        <v>98</v>
      </c>
      <c r="D10" s="32">
        <v>20</v>
      </c>
      <c r="E10" s="32" t="s">
        <v>3</v>
      </c>
      <c r="F10" s="73">
        <f>185000000+5000000</f>
        <v>190000000</v>
      </c>
      <c r="G10" s="44">
        <v>0</v>
      </c>
      <c r="H10" s="44">
        <v>1000000</v>
      </c>
      <c r="I10" s="34">
        <v>1000000</v>
      </c>
      <c r="J10" s="35"/>
    </row>
    <row r="11" spans="1:12" s="1" customFormat="1" ht="43.2" x14ac:dyDescent="0.3">
      <c r="A11" s="10" t="s">
        <v>60</v>
      </c>
      <c r="B11" s="6" t="s">
        <v>59</v>
      </c>
      <c r="C11" s="4" t="s">
        <v>64</v>
      </c>
      <c r="D11" s="5">
        <v>9</v>
      </c>
      <c r="E11" s="5">
        <v>5</v>
      </c>
      <c r="F11" s="22">
        <v>11000000</v>
      </c>
      <c r="G11" s="19">
        <v>140000</v>
      </c>
      <c r="H11" s="20">
        <v>150000</v>
      </c>
      <c r="I11" s="62">
        <f>G11+H11</f>
        <v>290000</v>
      </c>
      <c r="J11" s="27"/>
    </row>
    <row r="12" spans="1:12" s="1" customFormat="1" x14ac:dyDescent="0.3">
      <c r="A12" s="48"/>
      <c r="B12" s="49"/>
      <c r="C12" s="50"/>
      <c r="D12" s="51"/>
      <c r="E12" s="51"/>
      <c r="F12" s="52"/>
      <c r="G12" s="53"/>
      <c r="H12" s="53"/>
      <c r="I12" s="53"/>
      <c r="J12" s="54"/>
    </row>
    <row r="13" spans="1:12" x14ac:dyDescent="0.3">
      <c r="A13" s="43" t="s">
        <v>31</v>
      </c>
      <c r="B13" s="37"/>
      <c r="C13" s="38"/>
      <c r="D13" s="39"/>
      <c r="E13" s="39"/>
      <c r="F13" s="40"/>
      <c r="G13" s="41"/>
      <c r="H13" s="36"/>
      <c r="I13" s="36"/>
      <c r="J13" s="42"/>
    </row>
    <row r="14" spans="1:12" s="60" customFormat="1" x14ac:dyDescent="0.3">
      <c r="A14" s="100" t="s">
        <v>68</v>
      </c>
      <c r="B14" s="101"/>
      <c r="C14" s="101"/>
      <c r="D14" s="101"/>
      <c r="E14" s="101"/>
      <c r="F14" s="101"/>
      <c r="G14" s="101"/>
      <c r="H14" s="101"/>
      <c r="I14" s="101"/>
      <c r="J14" s="102"/>
    </row>
    <row r="15" spans="1:12" s="60" customFormat="1" ht="17.25" customHeight="1" thickBot="1" x14ac:dyDescent="0.35">
      <c r="A15" s="66"/>
      <c r="B15" s="67"/>
      <c r="C15" s="68"/>
      <c r="D15" s="69"/>
      <c r="E15" s="69"/>
      <c r="F15" s="70"/>
      <c r="G15" s="71"/>
      <c r="H15" s="71"/>
      <c r="I15" s="71"/>
      <c r="J15" s="72"/>
    </row>
  </sheetData>
  <mergeCells count="3">
    <mergeCell ref="A1:J1"/>
    <mergeCell ref="A2:J2"/>
    <mergeCell ref="A14:J14"/>
  </mergeCells>
  <pageMargins left="1" right="1" top="1" bottom="1" header="0.5" footer="0.5"/>
  <pageSetup paperSize="5" scale="75" fitToHeight="0" orientation="landscape" r:id="rId1"/>
  <headerFooter>
    <oddHeader>&amp;R&amp;D</oddHeader>
    <oddFooter>&amp;R&amp;Z&amp;F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5370-ABBD-4704-9D08-19B223B50BD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7F271CE5E004CA351383BD96CAC3F" ma:contentTypeVersion="13" ma:contentTypeDescription="Create a new document." ma:contentTypeScope="" ma:versionID="3a4c712a89edeaccba7dec06bdc11d32">
  <xsd:schema xmlns:xsd="http://www.w3.org/2001/XMLSchema" xmlns:xs="http://www.w3.org/2001/XMLSchema" xmlns:p="http://schemas.microsoft.com/office/2006/metadata/properties" xmlns:ns1="http://schemas.microsoft.com/sharepoint/v3" xmlns:ns2="5b1acadb-21fe-49d4-9115-06a8879e7081" xmlns:ns3="53c91f86-9685-4093-a492-6a5ff9ec6193" targetNamespace="http://schemas.microsoft.com/office/2006/metadata/properties" ma:root="true" ma:fieldsID="5df73ba8b5fa5cab1eb5ddf42ffd276a" ns1:_="" ns2:_="" ns3:_="">
    <xsd:import namespace="http://schemas.microsoft.com/sharepoint/v3"/>
    <xsd:import namespace="5b1acadb-21fe-49d4-9115-06a8879e7081"/>
    <xsd:import namespace="53c91f86-9685-4093-a492-6a5ff9ec61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acadb-21fe-49d4-9115-06a8879e7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91f86-9685-4093-a492-6a5ff9ec61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BC85E8-5B71-45D3-A285-0185809B81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b1acadb-21fe-49d4-9115-06a8879e7081"/>
    <ds:schemaRef ds:uri="53c91f86-9685-4093-a492-6a5ff9ec61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F55C0D-7B07-42A9-8842-F5EB650F650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71E6C58-BCFC-4F7B-88DF-45AA38F51D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Tax Abatements</vt:lpstr>
      <vt:lpstr>380 Agreements</vt:lpstr>
      <vt:lpstr>Other ED Agreements</vt:lpstr>
      <vt:lpstr>Sheet1</vt:lpstr>
      <vt:lpstr>'380 Agreements'!Print_Area</vt:lpstr>
      <vt:lpstr>'Other ED Agreements'!Print_Area</vt:lpstr>
      <vt:lpstr>'Tax Abatements'!Print_Area</vt:lpstr>
      <vt:lpstr>'380 Agreements'!Print_Titles</vt:lpstr>
      <vt:lpstr>'Other ED Agreements'!Print_Titles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Lisa Haines</dc:creator>
  <cp:lastModifiedBy>Renee Cortez</cp:lastModifiedBy>
  <cp:lastPrinted>2022-04-18T17:48:06Z</cp:lastPrinted>
  <dcterms:created xsi:type="dcterms:W3CDTF">2017-05-26T16:42:36Z</dcterms:created>
  <dcterms:modified xsi:type="dcterms:W3CDTF">2022-04-28T14:25:53Z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0x0101003E17F271CE5E004CA351383BD96CAC3F</vt:lpwstr>
  </property>
  <property fmtid="{D5CDD505-2E9C-101B-9397-08002B2CF9AE}" pid="3" name="Order">
    <vt:r8>100</vt:r8>
  </property>
</Properties>
</file>