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12"/>
  <workbookPr showInkAnnotation="0" defaultThemeVersion="124226"/>
  <mc:AlternateContent xmlns:mc="http://schemas.openxmlformats.org/markup-compatibility/2006">
    <mc:Choice Requires="x15">
      <x15ac:absPath xmlns:x15ac="http://schemas.microsoft.com/office/spreadsheetml/2010/11/ac" url="https://roundrocktexas.sharepoint.com/sites/FIN-FinDiv/Division Files/Debt Service/Mandatory Reporting/2022/"/>
    </mc:Choice>
  </mc:AlternateContent>
  <xr:revisionPtr revIDLastSave="0" documentId="8_{D08096CD-A6D5-4183-8E66-11C42917C17C}" xr6:coauthVersionLast="47" xr6:coauthVersionMax="47" xr10:uidLastSave="{00000000-0000-0000-0000-000000000000}"/>
  <bookViews>
    <workbookView xWindow="-28920" yWindow="-120" windowWidth="29040" windowHeight="15840" tabRatio="777" firstSheet="4" activeTab="4" xr2:uid="{00000000-000D-0000-FFFF-FFFF00000000}"/>
  </bookViews>
  <sheets>
    <sheet name="Bill List" sheetId="1" state="hidden" r:id="rId1"/>
    <sheet name="Re-formatted" sheetId="2" state="hidden" r:id="rId2"/>
    <sheet name="1-Contact Information" sheetId="12" r:id="rId3"/>
    <sheet name="2-Summary of Debt Obligations" sheetId="13" r:id="rId4"/>
    <sheet name="3 - Individual Debt Obligations" sheetId="5" r:id="rId5"/>
    <sheet name="Sheet2" sheetId="4" state="hidden" r:id="rId6"/>
  </sheets>
  <definedNames>
    <definedName name="_xlnm.Print_Area" localSheetId="3">'2-Summary of Debt Obligations'!$A$1:$K$8</definedName>
    <definedName name="_xlnm.Print_Titles" localSheetId="4">'3 - Individual Debt Obligations'!$5:$5</definedName>
    <definedName name="unrated__Y_N">Sheet2!$A$11:$A$12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5" l="1"/>
  <c r="I7" i="13"/>
  <c r="H7" i="13"/>
  <c r="G7" i="13"/>
  <c r="C7" i="13"/>
  <c r="B7" i="13"/>
  <c r="A7" i="13"/>
  <c r="C59" i="5"/>
  <c r="D59" i="5"/>
  <c r="H59" i="5"/>
  <c r="J57" i="5"/>
  <c r="I57" i="5"/>
  <c r="H57" i="5"/>
  <c r="E57" i="5"/>
  <c r="D57" i="5"/>
  <c r="C57" i="5"/>
  <c r="C51" i="5"/>
  <c r="D51" i="5"/>
  <c r="E51" i="5"/>
  <c r="H51" i="5"/>
  <c r="I51" i="5"/>
  <c r="J51" i="5"/>
  <c r="C42" i="5"/>
  <c r="D42" i="5"/>
  <c r="E42" i="5"/>
  <c r="H42" i="5"/>
  <c r="J42" i="5"/>
  <c r="I42" i="5"/>
  <c r="C36" i="5"/>
  <c r="D36" i="5"/>
  <c r="E36" i="5"/>
  <c r="H36" i="5"/>
  <c r="J36" i="5"/>
  <c r="I36" i="5"/>
  <c r="J30" i="5"/>
  <c r="I30" i="5"/>
  <c r="H30" i="5"/>
  <c r="E30" i="5"/>
  <c r="D30" i="5"/>
  <c r="C30" i="5"/>
  <c r="J24" i="5"/>
  <c r="J59" i="5" s="1"/>
  <c r="H24" i="5"/>
  <c r="E24" i="5"/>
  <c r="C24" i="5"/>
  <c r="D24" i="5"/>
  <c r="I29" i="5"/>
  <c r="J22" i="5"/>
  <c r="J56" i="5" l="1"/>
  <c r="I55" i="5"/>
  <c r="J55" i="5" s="1"/>
  <c r="I54" i="5"/>
  <c r="J54" i="5" l="1"/>
  <c r="C46" i="5"/>
  <c r="I28" i="5"/>
  <c r="I18" i="5"/>
  <c r="I27" i="5"/>
  <c r="I17" i="5"/>
  <c r="I24" i="5" s="1"/>
  <c r="I59" i="5" s="1"/>
  <c r="D46" i="5"/>
  <c r="E46" i="5"/>
  <c r="E59" i="5" s="1"/>
  <c r="H46" i="5"/>
  <c r="I40" i="5"/>
  <c r="I33" i="5" l="1"/>
  <c r="I15" i="5"/>
  <c r="I12" i="5"/>
  <c r="I13" i="5"/>
  <c r="I9" i="5"/>
  <c r="I8" i="5"/>
  <c r="J40" i="5"/>
  <c r="I14" i="5"/>
  <c r="I35" i="5" l="1"/>
  <c r="J35" i="5" l="1"/>
  <c r="J45" i="5"/>
  <c r="J46" i="5" s="1"/>
  <c r="I46" i="5"/>
  <c r="J11" i="5"/>
  <c r="J7" i="5" l="1"/>
  <c r="J10" i="5"/>
  <c r="J34" i="5"/>
  <c r="J39" i="5"/>
  <c r="J49" i="5"/>
</calcChain>
</file>

<file path=xl/sharedStrings.xml><?xml version="1.0" encoding="utf-8"?>
<sst xmlns="http://schemas.openxmlformats.org/spreadsheetml/2006/main" count="301" uniqueCount="188">
  <si>
    <t>Required Information:</t>
  </si>
  <si>
    <r>
      <rPr>
        <sz val="7"/>
        <color theme="1"/>
        <rFont val="Times New Roman"/>
        <family val="1"/>
      </rPr>
      <t xml:space="preserve"> </t>
    </r>
    <r>
      <rPr>
        <sz val="11"/>
        <color theme="1"/>
        <rFont val="Calibri"/>
        <family val="2"/>
        <scheme val="minor"/>
      </rPr>
      <t xml:space="preserve">the amount of all authorized debt obligations </t>
    </r>
  </si>
  <si>
    <t>all debt obligations</t>
  </si>
  <si>
    <t>the principal of all outstanding debt obligations</t>
  </si>
  <si>
    <t>each debt obligation</t>
  </si>
  <si>
    <t>the principal of each outstanding debt obligation</t>
  </si>
  <si>
    <t>the combined principal and interest required to pay all outstanding debt obligations on time and in full</t>
  </si>
  <si>
    <t>the combined principal and interest required to pay each outstanding debt obligation on time and in full</t>
  </si>
  <si>
    <r>
      <t xml:space="preserve">all of the above (1-5)  limited to </t>
    </r>
    <r>
      <rPr>
        <sz val="11"/>
        <color rgb="FFFF0000"/>
        <rFont val="Calibri"/>
        <family val="2"/>
        <scheme val="minor"/>
      </rPr>
      <t xml:space="preserve">authorized and outstanding </t>
    </r>
    <r>
      <rPr>
        <sz val="11"/>
        <color theme="1"/>
        <rFont val="Calibri"/>
        <family val="2"/>
        <scheme val="minor"/>
      </rPr>
      <t xml:space="preserve">debt obligations secured by ad valorem taxation </t>
    </r>
    <r>
      <rPr>
        <sz val="11"/>
        <color rgb="FFFF0000"/>
        <rFont val="Calibri"/>
        <family val="2"/>
        <scheme val="minor"/>
      </rPr>
      <t xml:space="preserve">expressed as a total </t>
    </r>
  </si>
  <si>
    <r>
      <t xml:space="preserve">cities, counties and school districts must also report </t>
    </r>
    <r>
      <rPr>
        <sz val="11"/>
        <color rgb="FFFF0000"/>
        <rFont val="Calibri"/>
        <family val="2"/>
        <scheme val="minor"/>
      </rPr>
      <t>1-5</t>
    </r>
    <r>
      <rPr>
        <sz val="11"/>
        <color theme="1"/>
        <rFont val="Calibri"/>
        <family val="2"/>
        <scheme val="minor"/>
      </rPr>
      <t xml:space="preserve"> (secured by ad valorem taxation) as per capita amounts</t>
    </r>
  </si>
  <si>
    <t>for each debt obligation</t>
  </si>
  <si>
    <r>
      <t>o</t>
    </r>
    <r>
      <rPr>
        <sz val="7"/>
        <color theme="1"/>
        <rFont val="Times New Roman"/>
        <family val="1"/>
      </rPr>
      <t xml:space="preserve">   </t>
    </r>
    <r>
      <rPr>
        <sz val="11"/>
        <color theme="1"/>
        <rFont val="Calibri"/>
        <family val="2"/>
        <scheme val="minor"/>
      </rPr>
      <t>the issued and unissued amount</t>
    </r>
  </si>
  <si>
    <r>
      <t>o</t>
    </r>
    <r>
      <rPr>
        <sz val="7"/>
        <color theme="1"/>
        <rFont val="Times New Roman"/>
        <family val="1"/>
      </rPr>
      <t xml:space="preserve">   </t>
    </r>
    <r>
      <rPr>
        <sz val="11"/>
        <color theme="1"/>
        <rFont val="Calibri"/>
        <family val="2"/>
        <scheme val="minor"/>
      </rPr>
      <t>the spent and unspent amount</t>
    </r>
  </si>
  <si>
    <r>
      <t>o</t>
    </r>
    <r>
      <rPr>
        <sz val="7"/>
        <color theme="1"/>
        <rFont val="Times New Roman"/>
        <family val="1"/>
      </rPr>
      <t xml:space="preserve">   </t>
    </r>
    <r>
      <rPr>
        <sz val="11"/>
        <color theme="1"/>
        <rFont val="Calibri"/>
        <family val="2"/>
        <scheme val="minor"/>
      </rPr>
      <t>the maturity date</t>
    </r>
  </si>
  <si>
    <r>
      <t>o</t>
    </r>
    <r>
      <rPr>
        <sz val="7"/>
        <color theme="1"/>
        <rFont val="Times New Roman"/>
        <family val="1"/>
      </rPr>
      <t xml:space="preserve">   </t>
    </r>
    <r>
      <rPr>
        <sz val="11"/>
        <color theme="1"/>
        <rFont val="Calibri"/>
        <family val="2"/>
        <scheme val="minor"/>
      </rPr>
      <t>the stated purpose for which the debt obligation was authorized</t>
    </r>
  </si>
  <si>
    <t>current credit rating on debt obligations</t>
  </si>
  <si>
    <t>any other information the entity considers relevant (see full bill for list), including</t>
  </si>
  <si>
    <t>any per capita amounts per subdivisions not required in the bill</t>
  </si>
  <si>
    <t>explanation of payment sources for the different types of debt</t>
  </si>
  <si>
    <t>projected per capita amounts of A-F by subdivision as of the last day of the maximum terms of the most recent debt obligation issued by the political subdivision</t>
  </si>
  <si>
    <t>Required for All Debt Obligations in Total</t>
  </si>
  <si>
    <t>Please complete the following fields for all debt obligations as of the last day of the entity's preceding fiscal year.</t>
  </si>
  <si>
    <r>
      <rPr>
        <sz val="7"/>
        <color theme="1"/>
        <rFont val="Times New Roman"/>
        <family val="1"/>
      </rPr>
      <t xml:space="preserve"> </t>
    </r>
    <r>
      <rPr>
        <sz val="11"/>
        <color theme="1"/>
        <rFont val="Calibri"/>
        <family val="2"/>
        <scheme val="minor"/>
      </rPr>
      <t>the amount of all authorized debt obligations</t>
    </r>
  </si>
  <si>
    <r>
      <rPr>
        <sz val="7"/>
        <color theme="1"/>
        <rFont val="Times New Roman"/>
        <family val="1"/>
      </rPr>
      <t xml:space="preserve"> </t>
    </r>
    <r>
      <rPr>
        <sz val="11"/>
        <color theme="1"/>
        <rFont val="Calibri"/>
        <family val="2"/>
        <scheme val="minor"/>
      </rPr>
      <t>the amount of all authorized debt obligations secured by ad valorem taxation</t>
    </r>
  </si>
  <si>
    <r>
      <rPr>
        <sz val="7"/>
        <color theme="1"/>
        <rFont val="Times New Roman"/>
        <family val="1"/>
      </rPr>
      <t xml:space="preserve"> </t>
    </r>
    <r>
      <rPr>
        <sz val="11"/>
        <color theme="1"/>
        <rFont val="Calibri"/>
        <family val="2"/>
        <scheme val="minor"/>
      </rPr>
      <t>the amount of all authorized debt obligations secured by ad valorem taxation as a per capita amount (cities, counties and school districts only or by another entity if desired)</t>
    </r>
  </si>
  <si>
    <t>the principal of all outstanding debt obligations secured by ad valorem taxation</t>
  </si>
  <si>
    <t>the principal of all outstanding debt obligations secured by ad valorem taxation as a per capita amount (cities, counties and school districts only or by another entity if desired)</t>
  </si>
  <si>
    <t>the combined principal and interest required to pay all outstanding debt obligations secured by ad valorem taxation on time and in full</t>
  </si>
  <si>
    <t>the combined principal and interest required to pay all outstanding debt obligations secured by ad valorem taxation on time and in full as a per capita amount (cities, counties and school districts only)</t>
  </si>
  <si>
    <t>current credit rating on entity's debt obligations</t>
  </si>
  <si>
    <t>Required for Each Debt Obligation Individually</t>
  </si>
  <si>
    <t>Please complete this form for each bond series with information as of the last day of the entity's preceding fiscal year.</t>
  </si>
  <si>
    <t>the principal of each outstanding debt obligation secured by ad valorem taxation</t>
  </si>
  <si>
    <t>presumably the first item in the list would already include this, but maybe we have them check a box identifying whether each debt obligation is secured by ad valorem taxation</t>
  </si>
  <si>
    <t>the combined principal and interest required to pay each outstanding debt obligation secured by ad valorem taxation on time and in full</t>
  </si>
  <si>
    <t>same note as above</t>
  </si>
  <si>
    <t>for each debt obligation:</t>
  </si>
  <si>
    <t>Text field - limit to one sentence?</t>
  </si>
  <si>
    <t>credit rating (if desired) for each debt obligation</t>
  </si>
  <si>
    <t xml:space="preserve">Per House Bill 1378 (84R), all political subdivisions must annually report specific information on their debt obligations. This form is designed to capture that information. Political subdivisions may either complete this form and electronically submit it to the Comptroller or may post the required information in this form on their web sites. </t>
  </si>
  <si>
    <t>Information related to the Political Subdivision</t>
  </si>
  <si>
    <t>Contact information for the person submitting this report</t>
  </si>
  <si>
    <t>Political Subdivision Name</t>
  </si>
  <si>
    <t>Political Subdivision Type</t>
  </si>
  <si>
    <t>Political subdivision physical address</t>
  </si>
  <si>
    <t>Political subdivision mailing address (if different from physical address)</t>
  </si>
  <si>
    <t>Political subdivision main telephone number</t>
  </si>
  <si>
    <t>Political subdivision main email address</t>
  </si>
  <si>
    <t>Most recently completed fiscal year for which data will be reported in this form</t>
  </si>
  <si>
    <t>Name</t>
  </si>
  <si>
    <t>Title</t>
  </si>
  <si>
    <t>Email</t>
  </si>
  <si>
    <t>Phone</t>
  </si>
  <si>
    <t>Address line 1</t>
  </si>
  <si>
    <t>Address line 2</t>
  </si>
  <si>
    <t>City</t>
  </si>
  <si>
    <t>County</t>
  </si>
  <si>
    <t>Zip code</t>
  </si>
  <si>
    <t>City of Round Rock</t>
  </si>
  <si>
    <t>221 East Main Street</t>
  </si>
  <si>
    <t>Round Rock</t>
  </si>
  <si>
    <t>Williamson</t>
  </si>
  <si>
    <t>512-218-5400</t>
  </si>
  <si>
    <t>10/1/2021 - 9/30/2022</t>
  </si>
  <si>
    <t>Liana Ellison</t>
  </si>
  <si>
    <t>Controller</t>
  </si>
  <si>
    <t>lellison@roundrocktexas.gov</t>
  </si>
  <si>
    <t>512-218-5478</t>
  </si>
  <si>
    <t>End of Worksheet</t>
  </si>
  <si>
    <t>CITY OF ROUND ROCK</t>
  </si>
  <si>
    <t>Summary Of Debt Obligations</t>
  </si>
  <si>
    <t>as of September 30, 2022</t>
  </si>
  <si>
    <t>Total Tax-Supported and Revenue Debt (includes SIB Loans &amp; Leases)</t>
  </si>
  <si>
    <t>Total Debt Secured by Ad Valorem Taxation (includes Combination Tax and Revenue Debt Obligations)</t>
  </si>
  <si>
    <t>Per Capita Total Debt Secured by Ad Valorem Taxation  (includes Combination Tax and Revenue Debt Obligations)</t>
  </si>
  <si>
    <t>Total Authorized Debt Obligations</t>
  </si>
  <si>
    <t>Total Principal of All Outstanding Debt Obligations</t>
  </si>
  <si>
    <t xml:space="preserve">Combined Principal and Interest Required to Pay All Outstanding Debt Obligations </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</si>
  <si>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</si>
  <si>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</si>
  <si>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</si>
  <si>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</si>
  <si>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</si>
  <si>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as a Per Capita Amount</t>
  </si>
  <si>
    <t>Population Total Used to Calculate Per Capita Figures</t>
  </si>
  <si>
    <t>Source and Year of Data Used to Calculate Per Capita Figures</t>
  </si>
  <si>
    <t>Planning Department, City of Round Rock, 2022</t>
  </si>
  <si>
    <t>Outstanding Debt and Debt Service Requirements</t>
  </si>
  <si>
    <t>Debt Issue</t>
  </si>
  <si>
    <t>If Component Debt, Entity Name</t>
  </si>
  <si>
    <t>Principal Issued</t>
  </si>
  <si>
    <t>Principal Outstanding</t>
  </si>
  <si>
    <t>Principal
and Interest</t>
  </si>
  <si>
    <t>Final
Maturity Date</t>
  </si>
  <si>
    <t>Secured by Ad Valorem Taxes (Y/N)</t>
  </si>
  <si>
    <t>Total Proceeds Received</t>
  </si>
  <si>
    <t>Proceeds Spent</t>
  </si>
  <si>
    <t>Unspent      Proceeds</t>
  </si>
  <si>
    <t>Official Stated Purpose of Debt</t>
  </si>
  <si>
    <t>Moody's Rating</t>
  </si>
  <si>
    <t>S&amp;P Rating</t>
  </si>
  <si>
    <t>Fitch Rating</t>
  </si>
  <si>
    <t>GENERAL OBLIGATION BONDS &amp; CERTIFICATES OF OBLIGATION</t>
  </si>
  <si>
    <t>General Obligation Refunding Bonds, 
Series 2013</t>
  </si>
  <si>
    <t>Yes</t>
  </si>
  <si>
    <t>Proceeds used to refund certain of the City's outstanding obligations (the refunded obligations) and to pay the costs of issuance related thereto.</t>
  </si>
  <si>
    <t>Aa1</t>
  </si>
  <si>
    <t>AAA</t>
  </si>
  <si>
    <t>General Obligation Bonds, Series 2014</t>
  </si>
  <si>
    <t>Proceeds used for City fire department facilities, City park and recreational purposes, City library facilities, joint City police and fire department training facilities and to pay the costs of issuance related thereto.</t>
  </si>
  <si>
    <t>Combination Tax &amp; Limited Revenue Certificates of Obligation, Series 2014</t>
  </si>
  <si>
    <t>Proceeds used for (1) constructing, improving, extending, expanding, upgrading and/or developing streets, roads, bridges, trails, sidewalks, intersections, traffic signalization and other transportation improvement projects including related waterworks, sewer and drainage improvements, signage, landscaping, irrigation, purchasing any necessary rights-of-way and other related transportation costs and (2) professional services including fiscal, engineering, architectural and legal fees and other such costs incurred in connection therewith including the costs of issuing the Certificates.</t>
  </si>
  <si>
    <t>General Obligation Refunding Bonds, 
Series 2015</t>
  </si>
  <si>
    <t>Proceeds used to refund certain of the City's outstanding obligations (the refunded obligations) to achieve a debt service savings and to pay the costs of issuance related thereto.</t>
  </si>
  <si>
    <t>General Obligation Refunding Bonds, 
Series 2016</t>
  </si>
  <si>
    <t>General Obligation Bonds, 
Series 2017</t>
  </si>
  <si>
    <t>Proceeds used for City fire department facilities, City park and recreational purposes, City police and fire department training facilities and to pay the costs of issuance related to the Bonds.</t>
  </si>
  <si>
    <t>Combination Tax &amp; Limited Revenue Certificates of Obligation, Series 2018</t>
  </si>
  <si>
    <t>Proceeds used for (1) constructing, improving and equipping a public works facility for the City's utilities and transportation departments to be located on Luther Peterson Place and related costs, including acquisition of any necessary easements or land and (2) professional services including fiscal, engineering, architectural and legal fees and other such costs incurred in connection therewith including the costs of issuing the Certificates.</t>
  </si>
  <si>
    <t>General Obligation Refunding Bonds, 
Series 2019</t>
  </si>
  <si>
    <t>Combination Tax &amp; Revenue Certificates of Obligation, Series 2019</t>
  </si>
  <si>
    <t>Proceeds used for (1) constructing, improving, extending, expanding, upgrading and/or developing streets, roads, bridges, sidewalks, intersections, traffic signalization and other transportation improvement projects including related waterworks, sewer and drainage improvements, signage, landscaping, irrigation, purchasing any necessary rights-of-way and other related transportation costs, including but not limited to Deepwood Dr., Gattis School Rd., Kenney Fort Blvd.., Logan St., McNeil Rd., North Mays St., Oakmont Dr., Old Settlers Blvd., Red Bud Ln., RM620, SH 45 Frontage Rd., University Blvd., and Wyoming Springs Dr., and (2) professional services including fiscal, engineering, architectural and legal fees and other such costs incurred in connection therewith including the costs of issuing the Certificates.</t>
  </si>
  <si>
    <t>General Obligation Refunding Bonds, 
Series 2020</t>
  </si>
  <si>
    <t>Proceeds used to refund the Refunded Obligations and pay the costs associated with the issuance of the bonds.</t>
  </si>
  <si>
    <t>Combination Tax &amp; Limited Revenue Certificates of Obligation, Series 2020</t>
  </si>
  <si>
    <t>Proceeds used for (1) constructing, improving, extending, expanding, upgrading and/or developing streets, roads, bridges, sidewalks, intersections, traffic signalization and other transportation improvement projects including related waterworks, sewer and drainage improvements, signage, landscaping, irrigation, purchasing any necessary rights-of-way and other related transportation costs, including, but not limited to, Deepwood Dr., Gattis School Rd., Kenney Fort Blvd., Logan St., McNeil Rd., North Mays St., Oakmont Dr., Old Settlers Blvd., Red Bud Ln., Ranch-to-Market Road 620, SH45 Frontage Rd., University Blvd., Wyoming Springs Dr., and County Road 112; and (2) professional services including fiscal, engineering, architectural and legal fees and other such costs incurred in connection therewith including the costs of issuance in connection with the Certificates.</t>
  </si>
  <si>
    <t>Combination Tax and Limited Revenue Certificates of Obligation, Series 2021A</t>
  </si>
  <si>
    <t>Proceeds will be used for (1) constructing, improving, extending, expanding, upgrading and/or developing streets, roads, bridges, sidewalks, intersections, traffic signalization and other transportation improvement projects including related waterworks, sewer and drainage improvements, signage, landscaping, irrigation, purchasing any necessary rights0-of-0way and other related transportation costs, including but not limited to Deepwood Drive, Gattis School Road, Kenney Fort Boulevard, Logan Street, McNeil Road, North Mays Street, Oakmont Drive, Old Settlers Boulevard, Red Bud Lane, Ranch-to-Market Road 620, SH45 Frontage Road, University Boulevard, Wyoming Springs Drive, County Road 112, and South Mays Corridor and (2) professional services including fiscal, engineering, architectural and legal fees and other such costs incurred in connection therewith including the costs of issuing the 2021A Certificates.</t>
  </si>
  <si>
    <t>Combination Tax and Limited Revenue Certificates of Obligation, Series 2021B</t>
  </si>
  <si>
    <t>Proceeds will be used for (1) constructing, improving, extending, expanding, upgrading and/or developing streets, roads, bridges, sidewalks, intersections, traffic signalization and other transportation improvement projects including related waterworks, sewer and drainage improvements, signage, landscaping, irrigation, purchasing any necessary rights-of-way and other related transportation costs, including, but not limited to U.S. Route 79 and Kenney Fort Boulevard; (2) constructing, improving and/or extending the City's waterworks, sewer and drainage system, including extending a reuse water transmission line from the City's wastewater treatment plant, including the acquisition of any necessary easements ort land and (3) professional services including fiscal, engineering, architectural and legal fees and other such costs incurred in connection therewith including the costs of issuing the 2021B Certificates.</t>
  </si>
  <si>
    <t>Combination Tax and Limited Revenue Certificates of Obligation, Series 2021C</t>
  </si>
  <si>
    <t>Proceeds will be used for (1) constructing, improving, extending, expanding, upgrading and/or developing streets, roads, bridges, sidewalks, intersections, traffic signalization, railroad  crossing improvements and other transportation improvement projects including related waterworks, sewer, drainage and utility improvements, signage, landscaping, irrigation, purchasing any necessary rights-of-way and other related transportation costs, including, but not limited to U.S. Route 79, Harrell Parkway, Joe DiMaggio Boulevard, Gattis School Road and Kenney Fort Boulevard; (2) constructing, improving and/or extending the City's waterworks, sewer and drainage system, including extensions to potable water transmission lines, including the acquisition of any necessary easements or land and (3) professional services including fiscal, engineering, architectural and legal fees and other such costs incurred in connection therewith including the costs of issuing the 2021C Certificates.</t>
  </si>
  <si>
    <t>General Obligation Refunding Bonds, Taxable Series 2022</t>
  </si>
  <si>
    <t>Proceeds used to refund certain of the City's outstanding obligations and to pay the costs of issuance related thereto.</t>
  </si>
  <si>
    <t>General Obligation Bonds, Series 2022</t>
  </si>
  <si>
    <t>Proceeds to be used for (1) City library facilities and (2) professional services including fiscal, engineering, architectural and legal fees and other such costs incurred in connection therewith including the costs of issuing the bonds.</t>
  </si>
  <si>
    <t>Combination Tax and Limited Revenue Certificates of Obligation, Series 2022</t>
  </si>
  <si>
    <t>Proceeds will be used for (1) constructing, improving, extending, expanding, upgrading and/or developing streets, roads, bridges, sidewalks, intersections, traffic signalization and other transportation improvement projects including related waterworks, sewer and drainage improvements, signage, landscaping, irrigation, purchasing any necessary rights-of-way and other related transportation costs, including, but not limited to Arterial Street Maintenance, Bagdad Improvements, Chisholm Trail North, County Road 112, Creek Bend Boulevard, Eagles Nest, Gattis School Road, Greenlawn Boulevard Improvements, Kenney Fort Boulevard, Northeast Downtown Improvements, Old Settlers Boulevard, Red Bud Lane North and South, South Mays Corridor, University Boulevard, University East, and Wyoming Springs Drive and (2) professional services including fiscal, engineering, architectural and legal fees and other such costs incurred in connection therewith including the costs of issuing the Certificates.</t>
  </si>
  <si>
    <t>TOTAL GENERAL OBLIGATION BONDS &amp; CERTIFICATES OF OBLIGATION</t>
  </si>
  <si>
    <t>LIMITED TAX NOTES</t>
  </si>
  <si>
    <t>Limited Tax Notes, Series 2020</t>
  </si>
  <si>
    <t>Proceeds used to purchase vehicles and paying the costs of issuing the Note.</t>
  </si>
  <si>
    <t>Limited Tax Notes, Series 2021</t>
  </si>
  <si>
    <t>Proceeds used for (1) purchasing City vehicles and (2) professional services including fiscal engineering, architectural and legal fees and other such costs incurred in connection therewith including the costs of issuing the Notes.</t>
  </si>
  <si>
    <t>Limited Tax Notes, Series 2022</t>
  </si>
  <si>
    <t>Proceeds used for (1) purchasing City vehicles and (2) professional services including fiscal, engineering, architectural and legal fees and other such costs incurred in connection therewith including the costs of issuing the Notes.</t>
  </si>
  <si>
    <t>TOTAL LIMITED TAX NOTES</t>
  </si>
  <si>
    <t>UTILITY REVENUE BONDS</t>
  </si>
  <si>
    <t>Utility System Revenue Bonds, Series 2014</t>
  </si>
  <si>
    <t>No</t>
  </si>
  <si>
    <t>Proceeds used to expand and improve the City's drainage system and to pay costs of issuance on the bonds.</t>
  </si>
  <si>
    <t>Aa2</t>
  </si>
  <si>
    <t>Utility System Revenue Refunding Bonds, Series 2016</t>
  </si>
  <si>
    <t>Proceeds used to refund certain of the City's outstanding parity debt to achieve a debt service savings and to pay the costs of issuing the bonds.</t>
  </si>
  <si>
    <t>Utility System Revenue Refunding Bonds, Series 2017</t>
  </si>
  <si>
    <t>TOTAL UTILITY REVENUE BONDS</t>
  </si>
  <si>
    <t>TRANSPORTATION SYSTEM DEVELOPMENT CORPORATION BONDS</t>
  </si>
  <si>
    <t>Senior Lien Sales Tax Revenue Refunding Bonds, Series 2017</t>
  </si>
  <si>
    <t>Round Rock Transportation and Economic Development Corporation</t>
  </si>
  <si>
    <t>Proceeds used for (i) prepaying the loan obligations and (ii) paying the costs of issuing the Bond.</t>
  </si>
  <si>
    <t>Aa3</t>
  </si>
  <si>
    <t>AA-</t>
  </si>
  <si>
    <t>AA</t>
  </si>
  <si>
    <t>Senior Lien Sales Tax Revenue Bonds, Taxable Series 2019</t>
  </si>
  <si>
    <t>Proceeds used for (1) designing and constructing a convention center facility, (2) capitalizing interest, and (3) paying the costs of issuing the Bonds.</t>
  </si>
  <si>
    <t>Senior Lien Sales Tax Revenue Bonds, Taxable Series 2021</t>
  </si>
  <si>
    <t>TOTAL TRANSPORTATION SYSTEM DEVELOPMENT CORPORATION BONDS</t>
  </si>
  <si>
    <t>State Infrastructure Bank (SIB) Loan</t>
  </si>
  <si>
    <t>SIB Loan 2022</t>
  </si>
  <si>
    <t>Proceeds used for utility relocation, right-of-way acquisition and construction necessary for a non-tolled, off-system project involving various improvements to Gattis School Road.</t>
  </si>
  <si>
    <t>TOTAL LEASES</t>
  </si>
  <si>
    <t>HOTEL OCCUPANCY &amp; VENUE TAX BONDS</t>
  </si>
  <si>
    <t>Hotel Occupancy Tax Revenue Refunding Bonds, Series 2016</t>
  </si>
  <si>
    <t>Proceeds used to refund certain of the City's outstanding parity obligations (the refunded obligations) to achieve a debt service savings and to pay the costs of issuance related thereto.</t>
  </si>
  <si>
    <t>A+</t>
  </si>
  <si>
    <t>Venue Tax &amp; Hotel Occupancy Tax Revenue Refunding Bonds, Series 2021</t>
  </si>
  <si>
    <t>Proceeds used to refund certain of the City's outstanding Venue Parity Obligations (the refunded obligations) to achieve a debt service savings, and to pay the costs of issuance related thereto.</t>
  </si>
  <si>
    <t>TOTAL HOTEL OCCUPANCY &amp; VENUE TAX BONDS</t>
  </si>
  <si>
    <t>LEASES</t>
  </si>
  <si>
    <t>Frost Bank Lease, 2018</t>
  </si>
  <si>
    <t>Proceeds used to purchase vehicles and equipment.</t>
  </si>
  <si>
    <t>Bank of America Lease, 2018</t>
  </si>
  <si>
    <t>Bank of America Lease, 2019</t>
  </si>
  <si>
    <t>TOTAL DEBT SERVICE REQUIREMENTS</t>
  </si>
  <si>
    <t>Independent School District</t>
  </si>
  <si>
    <t>Community/Junior College District</t>
  </si>
  <si>
    <t>Water District as defined by Section 49.001 of the Water Code</t>
  </si>
  <si>
    <t>Other Governmental Entity (please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</si>
</sst>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409]mmmm\ d\,\ yyyy;@"/>
  </numFmts>
  <fonts count="14">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1"/>
      <color rgb="FFFF0000"/>
      <name val="Calibri"/>
      <family val="2"/>
      <scheme val="minor"/>
    </font>
    <font>
      <u/>
      <sz val="11"/>
      <color theme="10"/>
      <name val="Calibri"/>
      <family val="2"/>
      <scheme val="minor"/>
    </font>
    <font>
      <b/>
      <sz val="12"/>
      <color theme="1"/>
      <name val="Calibri"/>
      <family val="2"/>
      <scheme val="minor"/>
    </font>
    <font>
      <b/>
      <sz val="12"/>
      <name val="Arial"/>
      <family val="2"/>
    </font>
    <font>
      <sz val="12"/>
      <color theme="1"/>
      <name val="Arial"/>
      <family val="2"/>
    </font>
    <font>
      <b/>
      <sz val="12"/>
      <color theme="1"/>
      <name val="Arial"/>
      <family val="2"/>
    </font>
    <font>
      <sz val="12"/>
      <name val="Arial"/>
      <family val="2"/>
    </font>
    <font>
      <sz val="12"/>
      <color theme="0"/>
      <name val="Arial"/>
      <family val="2"/>
    </font>
    <font>
      <sz val="11"/>
      <color theme="1"/>
      <name val="Calibri"/>
      <family val="2"/>
      <scheme val="minor"/>
    </font>
    <font>
      <b/>
      <sz val="16"/>
      <color theme="1"/>
      <name val="Arial"/>
      <family val="2"/>
    </font>
  </fonts>
  <fills count="23">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5" fillId="0" borderId="0" applyNumberFormat="0" applyFill="0" applyBorder="0" applyAlignment="0" applyProtection="0"/>
    <xf numFmtId="43" fontId="12" fillId="0" borderId="0" applyFont="0" applyFill="0" applyBorder="0" applyAlignment="0" applyProtection="0"/>
    <xf numFmtId="44" fontId="12" fillId="0" borderId="0" applyFont="0" applyFill="0" applyBorder="0" applyAlignment="0" applyProtection="0"/>
  </cellStyleXfs>
  <cellXfs count="204">
    <xf numFmtId="0" fontId="0" fillId="0" borderId="0" xfId="0"/>
    <xf numFmtId="0" fontId="0" fillId="0" borderId="0" xfId="0" applyAlignment="1">
      <alignment horizontal="left" vertical="center"/>
    </xf>
    <xf numFmtId="0" fontId="1" fillId="0" borderId="0" xfId="0" applyFont="1"/>
    <xf numFmtId="0" fontId="2" fillId="2" borderId="0" xfId="0" applyFont="1" applyFill="1" applyAlignment="1">
      <alignment horizontal="left" vertical="center"/>
    </xf>
    <xf numFmtId="0" fontId="0" fillId="2" borderId="0" xfId="0" applyFill="1" applyAlignment="1">
      <alignment horizontal="left" vertical="center"/>
    </xf>
    <xf numFmtId="0" fontId="0" fillId="3" borderId="0" xfId="0" applyFill="1" applyAlignment="1">
      <alignment horizontal="left" vertical="center"/>
    </xf>
    <xf numFmtId="0" fontId="2" fillId="3" borderId="0" xfId="0" applyFont="1" applyFill="1" applyAlignment="1">
      <alignment horizontal="left" vertical="center" indent="1"/>
    </xf>
    <xf numFmtId="0" fontId="0" fillId="2" borderId="0" xfId="0" applyFill="1"/>
    <xf numFmtId="0" fontId="0" fillId="3" borderId="0" xfId="0" applyFill="1"/>
    <xf numFmtId="0" fontId="0" fillId="4" borderId="4" xfId="0" applyFill="1" applyBorder="1"/>
    <xf numFmtId="0" fontId="0" fillId="4" borderId="0" xfId="0" applyFill="1"/>
    <xf numFmtId="0" fontId="0" fillId="6" borderId="4" xfId="0" applyFill="1" applyBorder="1"/>
    <xf numFmtId="0" fontId="6" fillId="0" borderId="0" xfId="0" applyFont="1"/>
    <xf numFmtId="0" fontId="8" fillId="0" borderId="0" xfId="0" applyFont="1"/>
    <xf numFmtId="0" fontId="8" fillId="4" borderId="0" xfId="0" applyFont="1" applyFill="1" applyAlignment="1">
      <alignment wrapText="1"/>
    </xf>
    <xf numFmtId="0" fontId="0" fillId="7" borderId="1" xfId="0" applyFill="1" applyBorder="1" applyAlignment="1">
      <alignment wrapText="1"/>
    </xf>
    <xf numFmtId="0" fontId="8" fillId="4" borderId="1" xfId="0" applyFont="1" applyFill="1" applyBorder="1" applyAlignment="1">
      <alignment horizontal="left" vertical="center" wrapText="1"/>
    </xf>
    <xf numFmtId="0" fontId="8" fillId="0" borderId="1" xfId="0" applyFont="1" applyBorder="1" applyAlignment="1">
      <alignment wrapText="1"/>
    </xf>
    <xf numFmtId="0" fontId="8" fillId="0" borderId="1" xfId="0" applyFont="1" applyBorder="1"/>
    <xf numFmtId="0" fontId="11" fillId="0" borderId="0" xfId="0" applyFont="1"/>
    <xf numFmtId="165" fontId="0" fillId="7" borderId="1" xfId="0" applyNumberFormat="1" applyFill="1" applyBorder="1" applyAlignment="1">
      <alignment wrapText="1"/>
    </xf>
    <xf numFmtId="166" fontId="0" fillId="7" borderId="1" xfId="2" applyNumberFormat="1" applyFont="1" applyFill="1" applyBorder="1" applyAlignment="1">
      <alignment wrapText="1"/>
    </xf>
    <xf numFmtId="167" fontId="8" fillId="4" borderId="1" xfId="0" applyNumberFormat="1" applyFont="1" applyFill="1" applyBorder="1" applyAlignment="1">
      <alignment wrapText="1"/>
    </xf>
    <xf numFmtId="167" fontId="8" fillId="0" borderId="1" xfId="0" applyNumberFormat="1" applyFont="1" applyBorder="1" applyAlignment="1">
      <alignment wrapText="1"/>
    </xf>
    <xf numFmtId="167" fontId="8" fillId="0" borderId="1" xfId="0" applyNumberFormat="1" applyFont="1" applyBorder="1"/>
    <xf numFmtId="0" fontId="8" fillId="0" borderId="1" xfId="0" applyFont="1" applyBorder="1" applyAlignment="1">
      <alignment horizontal="center" wrapText="1"/>
    </xf>
    <xf numFmtId="0" fontId="8" fillId="0" borderId="1" xfId="0" applyFont="1" applyBorder="1" applyAlignment="1">
      <alignment horizontal="center"/>
    </xf>
    <xf numFmtId="0" fontId="8" fillId="0" borderId="2" xfId="0" applyFont="1" applyBorder="1" applyAlignment="1">
      <alignment horizontal="center"/>
    </xf>
    <xf numFmtId="43" fontId="8" fillId="0" borderId="1" xfId="0" applyNumberFormat="1" applyFont="1" applyBorder="1" applyAlignment="1">
      <alignment wrapText="1"/>
    </xf>
    <xf numFmtId="43" fontId="8" fillId="4" borderId="1" xfId="0" applyNumberFormat="1" applyFont="1" applyFill="1" applyBorder="1" applyAlignment="1">
      <alignment wrapText="1"/>
    </xf>
    <xf numFmtId="0" fontId="8" fillId="0" borderId="2" xfId="0" applyFont="1" applyBorder="1"/>
    <xf numFmtId="167" fontId="8" fillId="0" borderId="2" xfId="0" applyNumberFormat="1" applyFont="1" applyBorder="1"/>
    <xf numFmtId="0" fontId="8" fillId="4" borderId="0" xfId="0" applyFont="1" applyFill="1"/>
    <xf numFmtId="164" fontId="8" fillId="4" borderId="0" xfId="0" applyNumberFormat="1" applyFont="1" applyFill="1"/>
    <xf numFmtId="167" fontId="8" fillId="4" borderId="0" xfId="0" applyNumberFormat="1" applyFont="1" applyFill="1"/>
    <xf numFmtId="0" fontId="8" fillId="4" borderId="0" xfId="0" applyFont="1" applyFill="1" applyAlignment="1">
      <alignment horizontal="center"/>
    </xf>
    <xf numFmtId="164" fontId="8" fillId="4" borderId="0" xfId="0" applyNumberFormat="1" applyFont="1" applyFill="1" applyAlignment="1">
      <alignment wrapText="1"/>
    </xf>
    <xf numFmtId="164" fontId="8" fillId="4" borderId="0" xfId="0" applyNumberFormat="1" applyFont="1" applyFill="1" applyAlignment="1">
      <alignment horizontal="center"/>
    </xf>
    <xf numFmtId="0" fontId="8" fillId="4" borderId="10" xfId="0" applyFont="1" applyFill="1" applyBorder="1" applyAlignment="1">
      <alignment horizontal="left" wrapText="1"/>
    </xf>
    <xf numFmtId="0" fontId="8" fillId="0" borderId="11" xfId="0" applyFont="1" applyBorder="1" applyAlignment="1">
      <alignment wrapText="1"/>
    </xf>
    <xf numFmtId="0" fontId="8" fillId="0" borderId="10" xfId="0" applyFont="1" applyBorder="1" applyAlignment="1">
      <alignment wrapText="1"/>
    </xf>
    <xf numFmtId="0" fontId="8" fillId="0" borderId="11" xfId="0" applyFont="1" applyBorder="1"/>
    <xf numFmtId="0" fontId="8" fillId="0" borderId="11" xfId="0" applyFont="1" applyBorder="1" applyAlignment="1">
      <alignment horizontal="center"/>
    </xf>
    <xf numFmtId="0" fontId="7" fillId="10" borderId="12" xfId="1" applyFont="1" applyFill="1" applyBorder="1" applyAlignment="1">
      <alignment horizontal="center" wrapText="1"/>
    </xf>
    <xf numFmtId="0" fontId="7" fillId="10" borderId="13" xfId="1" applyFont="1" applyFill="1" applyBorder="1" applyAlignment="1">
      <alignment horizontal="center" wrapText="1"/>
    </xf>
    <xf numFmtId="0" fontId="7" fillId="10" borderId="14" xfId="0" applyFont="1" applyFill="1" applyBorder="1" applyAlignment="1">
      <alignment horizontal="center" wrapText="1"/>
    </xf>
    <xf numFmtId="0" fontId="7" fillId="10" borderId="6" xfId="0" applyFont="1" applyFill="1" applyBorder="1" applyAlignment="1">
      <alignment horizontal="center" wrapText="1"/>
    </xf>
    <xf numFmtId="0" fontId="7" fillId="10" borderId="7" xfId="0" applyFont="1" applyFill="1" applyBorder="1" applyAlignment="1">
      <alignment horizontal="center" wrapText="1"/>
    </xf>
    <xf numFmtId="0" fontId="7" fillId="8" borderId="15" xfId="1" applyFont="1" applyFill="1" applyBorder="1" applyAlignment="1">
      <alignment horizontal="left" wrapText="1"/>
    </xf>
    <xf numFmtId="0" fontId="7" fillId="8" borderId="16" xfId="1" applyFont="1" applyFill="1" applyBorder="1" applyAlignment="1">
      <alignment horizontal="center" wrapText="1"/>
    </xf>
    <xf numFmtId="0" fontId="7" fillId="8" borderId="8" xfId="0" applyFont="1" applyFill="1" applyBorder="1" applyAlignment="1">
      <alignment horizontal="center" wrapText="1"/>
    </xf>
    <xf numFmtId="0" fontId="7" fillId="8" borderId="16" xfId="0" applyFont="1" applyFill="1" applyBorder="1" applyAlignment="1">
      <alignment horizontal="center" wrapText="1"/>
    </xf>
    <xf numFmtId="0" fontId="7" fillId="8" borderId="9" xfId="0" applyFont="1" applyFill="1" applyBorder="1" applyAlignment="1">
      <alignment horizontal="center" wrapText="1"/>
    </xf>
    <xf numFmtId="0" fontId="8" fillId="0" borderId="17" xfId="0" applyFont="1" applyBorder="1" applyAlignment="1">
      <alignment wrapText="1"/>
    </xf>
    <xf numFmtId="0" fontId="8" fillId="0" borderId="18" xfId="0" applyFont="1" applyBorder="1"/>
    <xf numFmtId="0" fontId="9" fillId="9" borderId="10" xfId="0" applyFont="1" applyFill="1" applyBorder="1" applyAlignment="1">
      <alignment horizontal="left" wrapText="1"/>
    </xf>
    <xf numFmtId="0" fontId="9" fillId="9" borderId="1" xfId="0" applyFont="1" applyFill="1" applyBorder="1" applyAlignment="1">
      <alignment horizontal="left" vertical="center" wrapText="1"/>
    </xf>
    <xf numFmtId="167" fontId="9" fillId="9" borderId="1" xfId="0" applyNumberFormat="1" applyFont="1" applyFill="1" applyBorder="1" applyAlignment="1">
      <alignment wrapText="1"/>
    </xf>
    <xf numFmtId="0" fontId="9" fillId="9" borderId="1" xfId="0" applyFont="1" applyFill="1" applyBorder="1" applyAlignment="1">
      <alignment horizontal="center" wrapText="1"/>
    </xf>
    <xf numFmtId="0" fontId="9" fillId="9" borderId="1" xfId="0" applyFont="1" applyFill="1" applyBorder="1" applyAlignment="1">
      <alignment wrapText="1"/>
    </xf>
    <xf numFmtId="0" fontId="9" fillId="9" borderId="11" xfId="0" applyFont="1" applyFill="1" applyBorder="1" applyAlignment="1">
      <alignment wrapText="1"/>
    </xf>
    <xf numFmtId="43" fontId="8" fillId="0" borderId="1" xfId="0" applyNumberFormat="1" applyFont="1" applyBorder="1"/>
    <xf numFmtId="43" fontId="8" fillId="0" borderId="2" xfId="0" applyNumberFormat="1" applyFont="1" applyBorder="1"/>
    <xf numFmtId="0" fontId="9" fillId="7" borderId="5" xfId="0" applyFont="1" applyFill="1" applyBorder="1" applyAlignment="1">
      <alignment wrapText="1"/>
    </xf>
    <xf numFmtId="0" fontId="9" fillId="7" borderId="13" xfId="0" applyFont="1" applyFill="1" applyBorder="1"/>
    <xf numFmtId="167" fontId="9" fillId="7" borderId="13" xfId="0" applyNumberFormat="1" applyFont="1" applyFill="1" applyBorder="1"/>
    <xf numFmtId="0" fontId="9" fillId="7" borderId="13" xfId="0" applyFont="1" applyFill="1" applyBorder="1" applyAlignment="1">
      <alignment horizontal="center"/>
    </xf>
    <xf numFmtId="0" fontId="9" fillId="7" borderId="7" xfId="0" applyFont="1" applyFill="1" applyBorder="1"/>
    <xf numFmtId="0" fontId="1" fillId="4" borderId="0" xfId="0" applyFont="1" applyFill="1"/>
    <xf numFmtId="44" fontId="9" fillId="7" borderId="13" xfId="0" applyNumberFormat="1" applyFont="1" applyFill="1" applyBorder="1"/>
    <xf numFmtId="1" fontId="8" fillId="0" borderId="1" xfId="0" applyNumberFormat="1" applyFont="1" applyBorder="1" applyAlignment="1">
      <alignment wrapText="1"/>
    </xf>
    <xf numFmtId="2" fontId="8" fillId="0" borderId="1" xfId="0" applyNumberFormat="1" applyFont="1" applyBorder="1" applyAlignment="1">
      <alignment wrapText="1"/>
    </xf>
    <xf numFmtId="0" fontId="5" fillId="0" borderId="1" xfId="1" applyFill="1" applyBorder="1" applyAlignment="1">
      <alignment wrapText="1"/>
    </xf>
    <xf numFmtId="0" fontId="13" fillId="4" borderId="0" xfId="0" applyFont="1" applyFill="1"/>
    <xf numFmtId="0" fontId="9" fillId="4" borderId="0" xfId="0" applyFont="1" applyFill="1"/>
    <xf numFmtId="0" fontId="9" fillId="4" borderId="0" xfId="0" applyFont="1" applyFill="1" applyAlignment="1">
      <alignment wrapText="1"/>
    </xf>
    <xf numFmtId="0" fontId="9" fillId="0" borderId="0" xfId="0" applyFont="1"/>
    <xf numFmtId="0" fontId="10" fillId="4" borderId="1" xfId="1" applyFont="1" applyFill="1" applyBorder="1" applyAlignment="1">
      <alignment horizontal="center" wrapText="1"/>
    </xf>
    <xf numFmtId="43" fontId="8" fillId="0" borderId="1" xfId="2" applyFont="1" applyBorder="1" applyAlignment="1">
      <alignment wrapText="1"/>
    </xf>
    <xf numFmtId="44" fontId="8" fillId="0" borderId="1" xfId="3" applyFont="1" applyBorder="1" applyAlignment="1">
      <alignment wrapText="1"/>
    </xf>
    <xf numFmtId="44" fontId="9" fillId="9" borderId="1" xfId="3" applyFont="1" applyFill="1" applyBorder="1" applyAlignment="1">
      <alignment wrapText="1"/>
    </xf>
    <xf numFmtId="43" fontId="8" fillId="0" borderId="1" xfId="2" applyFont="1" applyBorder="1"/>
    <xf numFmtId="43" fontId="8" fillId="0" borderId="1" xfId="2" applyFont="1" applyFill="1" applyBorder="1"/>
    <xf numFmtId="44" fontId="8" fillId="0" borderId="1" xfId="3" applyFont="1" applyBorder="1"/>
    <xf numFmtId="44" fontId="8" fillId="0" borderId="1" xfId="3" applyFont="1" applyFill="1" applyBorder="1"/>
    <xf numFmtId="44" fontId="8" fillId="0" borderId="1" xfId="3" applyFont="1" applyFill="1" applyBorder="1" applyAlignment="1">
      <alignment wrapText="1"/>
    </xf>
    <xf numFmtId="0" fontId="9" fillId="0" borderId="19" xfId="0" applyFont="1" applyBorder="1" applyAlignment="1">
      <alignment horizontal="left" wrapText="1"/>
    </xf>
    <xf numFmtId="0" fontId="9" fillId="0" borderId="21" xfId="0" applyFont="1" applyBorder="1" applyAlignment="1">
      <alignment wrapText="1"/>
    </xf>
    <xf numFmtId="0" fontId="9" fillId="0" borderId="20" xfId="0" applyFont="1" applyBorder="1" applyAlignment="1">
      <alignment horizontal="left" vertical="center" wrapText="1"/>
    </xf>
    <xf numFmtId="44" fontId="9" fillId="0" borderId="22" xfId="3" applyFont="1" applyFill="1" applyBorder="1" applyAlignment="1">
      <alignment wrapText="1"/>
    </xf>
    <xf numFmtId="167" fontId="9" fillId="0" borderId="22" xfId="0" applyNumberFormat="1" applyFont="1" applyBorder="1" applyAlignment="1">
      <alignment wrapText="1"/>
    </xf>
    <xf numFmtId="0" fontId="9" fillId="0" borderId="22" xfId="0" applyFont="1" applyBorder="1" applyAlignment="1">
      <alignment horizontal="center" wrapText="1"/>
    </xf>
    <xf numFmtId="0" fontId="9" fillId="0" borderId="22" xfId="0" applyFont="1" applyBorder="1" applyAlignment="1">
      <alignment wrapText="1"/>
    </xf>
    <xf numFmtId="0" fontId="9" fillId="0" borderId="21" xfId="0" applyFont="1" applyBorder="1"/>
    <xf numFmtId="0" fontId="9" fillId="0" borderId="20" xfId="0" applyFont="1" applyBorder="1"/>
    <xf numFmtId="44" fontId="9" fillId="0" borderId="22" xfId="0" applyNumberFormat="1" applyFont="1" applyBorder="1"/>
    <xf numFmtId="44" fontId="9" fillId="0" borderId="22" xfId="0" applyNumberFormat="1" applyFont="1" applyBorder="1" applyAlignment="1">
      <alignment horizontal="center"/>
    </xf>
    <xf numFmtId="0" fontId="9" fillId="0" borderId="22" xfId="0" applyFont="1" applyBorder="1"/>
    <xf numFmtId="0" fontId="9" fillId="0" borderId="22" xfId="0" applyFont="1" applyBorder="1" applyAlignment="1">
      <alignment horizontal="center"/>
    </xf>
    <xf numFmtId="0" fontId="9" fillId="0" borderId="19" xfId="0" applyFont="1" applyBorder="1" applyAlignment="1">
      <alignment wrapText="1"/>
    </xf>
    <xf numFmtId="167" fontId="9" fillId="0" borderId="22" xfId="0" applyNumberFormat="1" applyFont="1" applyBorder="1"/>
    <xf numFmtId="44" fontId="9" fillId="0" borderId="22" xfId="3" applyFont="1" applyFill="1" applyBorder="1"/>
    <xf numFmtId="0" fontId="9" fillId="0" borderId="23" xfId="0" applyFont="1" applyBorder="1" applyAlignment="1">
      <alignment wrapText="1"/>
    </xf>
    <xf numFmtId="0" fontId="0" fillId="4" borderId="0" xfId="0" applyFill="1" applyAlignment="1">
      <alignment wrapText="1"/>
    </xf>
    <xf numFmtId="0" fontId="0" fillId="0" borderId="0" xfId="0" applyAlignment="1">
      <alignment wrapText="1"/>
    </xf>
    <xf numFmtId="0" fontId="9" fillId="0" borderId="24" xfId="0" applyFont="1" applyBorder="1" applyAlignment="1">
      <alignment wrapText="1"/>
    </xf>
    <xf numFmtId="0" fontId="9" fillId="0" borderId="25" xfId="0" applyFont="1" applyBorder="1"/>
    <xf numFmtId="0" fontId="9" fillId="0" borderId="26" xfId="0" applyFont="1" applyBorder="1" applyAlignment="1">
      <alignment wrapText="1"/>
    </xf>
    <xf numFmtId="0" fontId="9" fillId="0" borderId="27" xfId="0" applyFont="1" applyBorder="1"/>
    <xf numFmtId="44" fontId="9" fillId="0" borderId="27" xfId="0" applyNumberFormat="1" applyFont="1" applyBorder="1"/>
    <xf numFmtId="44" fontId="9" fillId="0" borderId="27" xfId="3" applyFont="1" applyFill="1" applyBorder="1"/>
    <xf numFmtId="0" fontId="9" fillId="0" borderId="27" xfId="0" applyFont="1" applyBorder="1" applyAlignment="1">
      <alignment wrapText="1"/>
    </xf>
    <xf numFmtId="0" fontId="9" fillId="0" borderId="27" xfId="0" applyFont="1" applyBorder="1" applyAlignment="1">
      <alignment horizontal="center"/>
    </xf>
    <xf numFmtId="0" fontId="9" fillId="0" borderId="28" xfId="0" applyFont="1" applyBorder="1"/>
    <xf numFmtId="0" fontId="7" fillId="11" borderId="15" xfId="1" applyFont="1" applyFill="1" applyBorder="1" applyAlignment="1">
      <alignment horizontal="left" wrapText="1"/>
    </xf>
    <xf numFmtId="0" fontId="7" fillId="11" borderId="16" xfId="1" applyFont="1" applyFill="1" applyBorder="1" applyAlignment="1">
      <alignment horizontal="center" wrapText="1"/>
    </xf>
    <xf numFmtId="0" fontId="7" fillId="11" borderId="8" xfId="0" applyFont="1" applyFill="1" applyBorder="1" applyAlignment="1">
      <alignment horizontal="center" wrapText="1"/>
    </xf>
    <xf numFmtId="0" fontId="7" fillId="11" borderId="16" xfId="0" applyFont="1" applyFill="1" applyBorder="1" applyAlignment="1">
      <alignment horizontal="center" wrapText="1"/>
    </xf>
    <xf numFmtId="0" fontId="7" fillId="11" borderId="9" xfId="0" applyFont="1" applyFill="1" applyBorder="1" applyAlignment="1">
      <alignment horizontal="center" wrapText="1"/>
    </xf>
    <xf numFmtId="0" fontId="9" fillId="12" borderId="10" xfId="0" applyFont="1" applyFill="1" applyBorder="1" applyAlignment="1">
      <alignment wrapText="1"/>
    </xf>
    <xf numFmtId="0" fontId="9" fillId="12" borderId="1" xfId="0" applyFont="1" applyFill="1" applyBorder="1"/>
    <xf numFmtId="44" fontId="9" fillId="12" borderId="1" xfId="0" applyNumberFormat="1" applyFont="1" applyFill="1" applyBorder="1"/>
    <xf numFmtId="167" fontId="9" fillId="12" borderId="1" xfId="0" applyNumberFormat="1" applyFont="1" applyFill="1" applyBorder="1"/>
    <xf numFmtId="0" fontId="9" fillId="12" borderId="1" xfId="0" applyFont="1" applyFill="1" applyBorder="1" applyAlignment="1">
      <alignment horizontal="center"/>
    </xf>
    <xf numFmtId="0" fontId="9" fillId="12" borderId="1" xfId="0" applyFont="1" applyFill="1" applyBorder="1" applyAlignment="1">
      <alignment wrapText="1"/>
    </xf>
    <xf numFmtId="0" fontId="9" fillId="12" borderId="11" xfId="0" applyFont="1" applyFill="1" applyBorder="1"/>
    <xf numFmtId="0" fontId="7" fillId="13" borderId="15" xfId="1" applyFont="1" applyFill="1" applyBorder="1" applyAlignment="1">
      <alignment horizontal="left" wrapText="1"/>
    </xf>
    <xf numFmtId="0" fontId="7" fillId="13" borderId="16" xfId="1" applyFont="1" applyFill="1" applyBorder="1" applyAlignment="1">
      <alignment horizontal="center" wrapText="1"/>
    </xf>
    <xf numFmtId="0" fontId="7" fillId="13" borderId="8" xfId="0" applyFont="1" applyFill="1" applyBorder="1" applyAlignment="1">
      <alignment horizontal="center" wrapText="1"/>
    </xf>
    <xf numFmtId="0" fontId="7" fillId="13" borderId="16" xfId="0" applyFont="1" applyFill="1" applyBorder="1" applyAlignment="1">
      <alignment horizontal="center" wrapText="1"/>
    </xf>
    <xf numFmtId="0" fontId="7" fillId="13" borderId="9" xfId="0" applyFont="1" applyFill="1" applyBorder="1" applyAlignment="1">
      <alignment horizontal="center" wrapText="1"/>
    </xf>
    <xf numFmtId="0" fontId="9" fillId="14" borderId="10" xfId="0" applyFont="1" applyFill="1" applyBorder="1" applyAlignment="1">
      <alignment wrapText="1"/>
    </xf>
    <xf numFmtId="0" fontId="9" fillId="14" borderId="1" xfId="0" applyFont="1" applyFill="1" applyBorder="1"/>
    <xf numFmtId="44" fontId="9" fillId="14" borderId="1" xfId="0" applyNumberFormat="1" applyFont="1" applyFill="1" applyBorder="1"/>
    <xf numFmtId="44" fontId="9" fillId="14" borderId="1" xfId="0" applyNumberFormat="1" applyFont="1" applyFill="1" applyBorder="1" applyAlignment="1">
      <alignment horizontal="center"/>
    </xf>
    <xf numFmtId="0" fontId="9" fillId="14" borderId="1" xfId="0" applyFont="1" applyFill="1" applyBorder="1" applyAlignment="1">
      <alignment horizontal="center"/>
    </xf>
    <xf numFmtId="0" fontId="9" fillId="14" borderId="11" xfId="0" applyFont="1" applyFill="1" applyBorder="1"/>
    <xf numFmtId="0" fontId="7" fillId="15" borderId="15" xfId="1" applyFont="1" applyFill="1" applyBorder="1" applyAlignment="1">
      <alignment horizontal="left" wrapText="1"/>
    </xf>
    <xf numFmtId="0" fontId="7" fillId="15" borderId="16" xfId="1" applyFont="1" applyFill="1" applyBorder="1" applyAlignment="1">
      <alignment horizontal="center" wrapText="1"/>
    </xf>
    <xf numFmtId="0" fontId="7" fillId="15" borderId="8" xfId="0" applyFont="1" applyFill="1" applyBorder="1" applyAlignment="1">
      <alignment horizontal="center" wrapText="1"/>
    </xf>
    <xf numFmtId="0" fontId="7" fillId="15" borderId="16" xfId="0" applyFont="1" applyFill="1" applyBorder="1" applyAlignment="1">
      <alignment horizontal="center" wrapText="1"/>
    </xf>
    <xf numFmtId="0" fontId="7" fillId="15" borderId="9" xfId="0" applyFont="1" applyFill="1" applyBorder="1" applyAlignment="1">
      <alignment horizontal="center" wrapText="1"/>
    </xf>
    <xf numFmtId="0" fontId="9" fillId="16" borderId="10" xfId="0" applyFont="1" applyFill="1" applyBorder="1" applyAlignment="1">
      <alignment wrapText="1"/>
    </xf>
    <xf numFmtId="0" fontId="9" fillId="16" borderId="1" xfId="0" applyFont="1" applyFill="1" applyBorder="1"/>
    <xf numFmtId="44" fontId="9" fillId="16" borderId="1" xfId="0" applyNumberFormat="1" applyFont="1" applyFill="1" applyBorder="1"/>
    <xf numFmtId="167" fontId="9" fillId="16" borderId="1" xfId="0" applyNumberFormat="1" applyFont="1" applyFill="1" applyBorder="1"/>
    <xf numFmtId="0" fontId="9" fillId="16" borderId="1" xfId="0" applyFont="1" applyFill="1" applyBorder="1" applyAlignment="1">
      <alignment horizontal="center"/>
    </xf>
    <xf numFmtId="0" fontId="9" fillId="16" borderId="11" xfId="0" applyFont="1" applyFill="1" applyBorder="1"/>
    <xf numFmtId="0" fontId="7" fillId="17" borderId="15" xfId="1" applyFont="1" applyFill="1" applyBorder="1" applyAlignment="1">
      <alignment horizontal="left" wrapText="1"/>
    </xf>
    <xf numFmtId="0" fontId="7" fillId="17" borderId="16" xfId="1" applyFont="1" applyFill="1" applyBorder="1" applyAlignment="1">
      <alignment horizontal="center" wrapText="1"/>
    </xf>
    <xf numFmtId="0" fontId="7" fillId="17" borderId="8" xfId="0" applyFont="1" applyFill="1" applyBorder="1" applyAlignment="1">
      <alignment horizontal="center" wrapText="1"/>
    </xf>
    <xf numFmtId="0" fontId="7" fillId="17" borderId="16" xfId="0" applyFont="1" applyFill="1" applyBorder="1" applyAlignment="1">
      <alignment horizontal="center" wrapText="1"/>
    </xf>
    <xf numFmtId="0" fontId="7" fillId="17" borderId="9" xfId="0" applyFont="1" applyFill="1" applyBorder="1" applyAlignment="1">
      <alignment horizontal="center" wrapText="1"/>
    </xf>
    <xf numFmtId="0" fontId="9" fillId="18" borderId="10" xfId="0" applyFont="1" applyFill="1" applyBorder="1" applyAlignment="1">
      <alignment wrapText="1"/>
    </xf>
    <xf numFmtId="0" fontId="9" fillId="18" borderId="1" xfId="0" applyFont="1" applyFill="1" applyBorder="1"/>
    <xf numFmtId="44" fontId="9" fillId="18" borderId="1" xfId="0" applyNumberFormat="1" applyFont="1" applyFill="1" applyBorder="1"/>
    <xf numFmtId="167" fontId="9" fillId="18" borderId="1" xfId="0" applyNumberFormat="1" applyFont="1" applyFill="1" applyBorder="1"/>
    <xf numFmtId="0" fontId="9" fillId="18" borderId="1" xfId="0" applyFont="1" applyFill="1" applyBorder="1" applyAlignment="1">
      <alignment horizontal="center"/>
    </xf>
    <xf numFmtId="44" fontId="9" fillId="18" borderId="1" xfId="3" applyFont="1" applyFill="1" applyBorder="1"/>
    <xf numFmtId="0" fontId="9" fillId="18" borderId="1" xfId="0" applyFont="1" applyFill="1" applyBorder="1" applyAlignment="1">
      <alignment wrapText="1"/>
    </xf>
    <xf numFmtId="0" fontId="9" fillId="18" borderId="11" xfId="0" applyFont="1" applyFill="1" applyBorder="1"/>
    <xf numFmtId="0" fontId="7" fillId="19" borderId="15" xfId="1" applyFont="1" applyFill="1" applyBorder="1" applyAlignment="1">
      <alignment horizontal="left" wrapText="1"/>
    </xf>
    <xf numFmtId="0" fontId="7" fillId="19" borderId="16" xfId="1" applyFont="1" applyFill="1" applyBorder="1" applyAlignment="1">
      <alignment horizontal="center" wrapText="1"/>
    </xf>
    <xf numFmtId="0" fontId="7" fillId="19" borderId="8" xfId="0" applyFont="1" applyFill="1" applyBorder="1" applyAlignment="1">
      <alignment horizontal="center" wrapText="1"/>
    </xf>
    <xf numFmtId="0" fontId="7" fillId="19" borderId="16" xfId="0" applyFont="1" applyFill="1" applyBorder="1" applyAlignment="1">
      <alignment horizontal="center" wrapText="1"/>
    </xf>
    <xf numFmtId="0" fontId="7" fillId="19" borderId="9" xfId="0" applyFont="1" applyFill="1" applyBorder="1" applyAlignment="1">
      <alignment horizontal="center" wrapText="1"/>
    </xf>
    <xf numFmtId="0" fontId="9" fillId="20" borderId="10" xfId="0" applyFont="1" applyFill="1" applyBorder="1" applyAlignment="1">
      <alignment wrapText="1"/>
    </xf>
    <xf numFmtId="0" fontId="9" fillId="20" borderId="1" xfId="0" applyFont="1" applyFill="1" applyBorder="1"/>
    <xf numFmtId="44" fontId="9" fillId="20" borderId="1" xfId="0" applyNumberFormat="1" applyFont="1" applyFill="1" applyBorder="1"/>
    <xf numFmtId="0" fontId="9" fillId="20" borderId="1" xfId="0" applyFont="1" applyFill="1" applyBorder="1" applyAlignment="1">
      <alignment wrapText="1"/>
    </xf>
    <xf numFmtId="0" fontId="9" fillId="20" borderId="1" xfId="0" applyFont="1" applyFill="1" applyBorder="1" applyAlignment="1">
      <alignment horizontal="center"/>
    </xf>
    <xf numFmtId="0" fontId="9" fillId="20" borderId="11" xfId="0" applyFont="1" applyFill="1" applyBorder="1"/>
    <xf numFmtId="43" fontId="8" fillId="0" borderId="1" xfId="2" applyFont="1" applyFill="1" applyBorder="1" applyAlignment="1">
      <alignment wrapText="1"/>
    </xf>
    <xf numFmtId="0" fontId="8" fillId="0" borderId="2" xfId="0" applyFont="1" applyBorder="1" applyAlignment="1">
      <alignment wrapText="1"/>
    </xf>
    <xf numFmtId="0" fontId="7" fillId="21" borderId="15" xfId="1" applyFont="1" applyFill="1" applyBorder="1" applyAlignment="1">
      <alignment horizontal="left" wrapText="1"/>
    </xf>
    <xf numFmtId="0" fontId="7" fillId="21" borderId="16" xfId="1" applyFont="1" applyFill="1" applyBorder="1" applyAlignment="1">
      <alignment horizontal="center" wrapText="1"/>
    </xf>
    <xf numFmtId="0" fontId="7" fillId="21" borderId="8" xfId="0" applyFont="1" applyFill="1" applyBorder="1" applyAlignment="1">
      <alignment horizontal="center" wrapText="1"/>
    </xf>
    <xf numFmtId="0" fontId="7" fillId="21" borderId="16" xfId="0" applyFont="1" applyFill="1" applyBorder="1" applyAlignment="1">
      <alignment horizontal="center" wrapText="1"/>
    </xf>
    <xf numFmtId="0" fontId="7" fillId="21" borderId="9" xfId="0" applyFont="1" applyFill="1" applyBorder="1" applyAlignment="1">
      <alignment horizontal="center" wrapText="1"/>
    </xf>
    <xf numFmtId="0" fontId="9" fillId="22" borderId="10" xfId="0" applyFont="1" applyFill="1" applyBorder="1" applyAlignment="1">
      <alignment wrapText="1"/>
    </xf>
    <xf numFmtId="0" fontId="9" fillId="22" borderId="1" xfId="0" applyFont="1" applyFill="1" applyBorder="1"/>
    <xf numFmtId="44" fontId="9" fillId="22" borderId="1" xfId="0" applyNumberFormat="1" applyFont="1" applyFill="1" applyBorder="1"/>
    <xf numFmtId="0" fontId="9" fillId="22" borderId="1" xfId="0" applyFont="1" applyFill="1" applyBorder="1" applyAlignment="1">
      <alignment wrapText="1"/>
    </xf>
    <xf numFmtId="0" fontId="9" fillId="22" borderId="1" xfId="0" applyFont="1" applyFill="1" applyBorder="1" applyAlignment="1">
      <alignment horizontal="center"/>
    </xf>
    <xf numFmtId="0" fontId="9" fillId="22" borderId="11" xfId="0" applyFont="1" applyFill="1" applyBorder="1"/>
    <xf numFmtId="0" fontId="9" fillId="10" borderId="2" xfId="0" applyFont="1" applyFill="1" applyBorder="1" applyAlignment="1">
      <alignment horizontal="center" wrapText="1"/>
    </xf>
    <xf numFmtId="0" fontId="9" fillId="4" borderId="0" xfId="0" applyFont="1" applyFill="1" applyAlignment="1">
      <alignment horizontal="center" wrapText="1"/>
    </xf>
    <xf numFmtId="0" fontId="8" fillId="5" borderId="5" xfId="0" applyFont="1" applyFill="1" applyBorder="1" applyAlignment="1">
      <alignment horizontal="center" wrapText="1"/>
    </xf>
    <xf numFmtId="0" fontId="8" fillId="5" borderId="6" xfId="0" applyFont="1" applyFill="1" applyBorder="1" applyAlignment="1">
      <alignment horizontal="center" wrapText="1"/>
    </xf>
    <xf numFmtId="0" fontId="8" fillId="5" borderId="7" xfId="0" applyFont="1" applyFill="1" applyBorder="1" applyAlignment="1">
      <alignment horizontal="center" wrapText="1"/>
    </xf>
    <xf numFmtId="0" fontId="7" fillId="0" borderId="0" xfId="0" applyFont="1" applyAlignment="1">
      <alignment horizontal="left" wrapText="1"/>
    </xf>
    <xf numFmtId="0" fontId="9" fillId="10" borderId="3" xfId="0" applyFont="1" applyFill="1" applyBorder="1" applyAlignment="1">
      <alignment horizontal="center"/>
    </xf>
    <xf numFmtId="0" fontId="9" fillId="10" borderId="3" xfId="0" applyFont="1" applyFill="1" applyBorder="1" applyAlignment="1">
      <alignment horizontal="center" wrapText="1"/>
    </xf>
    <xf numFmtId="0" fontId="7" fillId="10" borderId="3" xfId="1" applyFont="1" applyFill="1" applyBorder="1" applyAlignment="1">
      <alignment horizontal="center" wrapText="1"/>
    </xf>
    <xf numFmtId="0" fontId="7" fillId="10" borderId="2" xfId="1" applyFont="1" applyFill="1" applyBorder="1" applyAlignment="1">
      <alignment horizontal="center" wrapText="1"/>
    </xf>
    <xf numFmtId="0" fontId="9" fillId="10" borderId="2" xfId="0" applyFont="1" applyFill="1" applyBorder="1" applyAlignment="1">
      <alignment horizontal="center" wrapText="1"/>
    </xf>
    <xf numFmtId="0" fontId="8" fillId="5" borderId="5" xfId="0"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9" fillId="10" borderId="2" xfId="0" applyFont="1" applyFill="1" applyBorder="1" applyAlignment="1">
      <alignment horizontal="center"/>
    </xf>
    <xf numFmtId="0" fontId="9" fillId="10" borderId="1" xfId="0" applyFont="1" applyFill="1" applyBorder="1" applyAlignment="1">
      <alignment horizontal="center" wrapText="1"/>
    </xf>
    <xf numFmtId="0" fontId="13" fillId="4" borderId="0" xfId="0" applyFont="1" applyFill="1" applyAlignment="1">
      <alignment horizontal="center"/>
    </xf>
    <xf numFmtId="0" fontId="9" fillId="4" borderId="0" xfId="0" applyFont="1" applyFill="1" applyAlignment="1">
      <alignment horizontal="center"/>
    </xf>
    <xf numFmtId="0" fontId="9" fillId="4" borderId="0" xfId="0" applyFont="1" applyFill="1" applyAlignment="1">
      <alignment horizontal="center" wrapText="1"/>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ellison@roundrocktexas.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
  <sheetViews>
    <sheetView workbookViewId="0">
      <selection activeCell="A19" sqref="A19"/>
    </sheetView>
  </sheetViews>
  <sheetFormatPr defaultRowHeight="15"/>
  <cols>
    <col min="1" max="1" width="97" bestFit="1" customWidth="1"/>
  </cols>
  <sheetData>
    <row r="1" spans="1:4">
      <c r="A1" s="2" t="s">
        <v>0</v>
      </c>
    </row>
    <row r="2" spans="1:4">
      <c r="A2" s="3" t="s">
        <v>1</v>
      </c>
      <c r="C2" s="7"/>
      <c r="D2" t="s">
        <v>2</v>
      </c>
    </row>
    <row r="3" spans="1:4">
      <c r="A3" s="4" t="s">
        <v>3</v>
      </c>
      <c r="C3" s="8"/>
      <c r="D3" t="s">
        <v>4</v>
      </c>
    </row>
    <row r="4" spans="1:4">
      <c r="A4" s="5" t="s">
        <v>5</v>
      </c>
    </row>
    <row r="5" spans="1:4">
      <c r="A5" s="4" t="s">
        <v>6</v>
      </c>
    </row>
    <row r="6" spans="1:4">
      <c r="A6" s="5" t="s">
        <v>7</v>
      </c>
    </row>
    <row r="7" spans="1:4">
      <c r="A7" s="1" t="s">
        <v>8</v>
      </c>
    </row>
    <row r="8" spans="1:4">
      <c r="A8" s="1" t="s">
        <v>9</v>
      </c>
    </row>
    <row r="9" spans="1:4">
      <c r="A9" s="5" t="s">
        <v>10</v>
      </c>
    </row>
    <row r="10" spans="1:4">
      <c r="A10" s="6" t="s">
        <v>11</v>
      </c>
    </row>
    <row r="11" spans="1:4">
      <c r="A11" s="6" t="s">
        <v>12</v>
      </c>
    </row>
    <row r="12" spans="1:4">
      <c r="A12" s="6" t="s">
        <v>13</v>
      </c>
    </row>
    <row r="13" spans="1:4">
      <c r="A13" s="6" t="s">
        <v>14</v>
      </c>
    </row>
    <row r="14" spans="1:4">
      <c r="A14" s="4" t="s">
        <v>15</v>
      </c>
    </row>
    <row r="15" spans="1:4">
      <c r="A15" s="1" t="s">
        <v>16</v>
      </c>
    </row>
    <row r="16" spans="1:4">
      <c r="A16" s="1" t="s">
        <v>17</v>
      </c>
    </row>
    <row r="17" spans="1:1">
      <c r="A17" t="s">
        <v>18</v>
      </c>
    </row>
    <row r="18" spans="1:1">
      <c r="A18" t="s">
        <v>19</v>
      </c>
    </row>
  </sheetData>
  <pageMargins left="0.7" right="0.7" top="0.75" bottom="0.75" header="0.3" footer="0.3"/>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workbookViewId="0">
      <selection activeCell="A14" sqref="A14:A25"/>
    </sheetView>
  </sheetViews>
  <sheetFormatPr defaultRowHeight="15"/>
  <cols>
    <col min="1" max="1" width="114.140625" customWidth="1"/>
    <col min="2" max="2" width="32.28515625" customWidth="1"/>
  </cols>
  <sheetData>
    <row r="1" spans="1:1">
      <c r="A1" s="2" t="s">
        <v>20</v>
      </c>
    </row>
    <row r="2" spans="1:1">
      <c r="A2" t="s">
        <v>21</v>
      </c>
    </row>
    <row r="3" spans="1:1">
      <c r="A3" s="3" t="s">
        <v>22</v>
      </c>
    </row>
    <row r="4" spans="1:1">
      <c r="A4" s="3" t="s">
        <v>23</v>
      </c>
    </row>
    <row r="5" spans="1:1">
      <c r="A5" s="3" t="s">
        <v>24</v>
      </c>
    </row>
    <row r="6" spans="1:1">
      <c r="A6" s="4" t="s">
        <v>3</v>
      </c>
    </row>
    <row r="7" spans="1:1">
      <c r="A7" s="4" t="s">
        <v>25</v>
      </c>
    </row>
    <row r="8" spans="1:1">
      <c r="A8" s="4" t="s">
        <v>26</v>
      </c>
    </row>
    <row r="9" spans="1:1">
      <c r="A9" s="4" t="s">
        <v>6</v>
      </c>
    </row>
    <row r="10" spans="1:1">
      <c r="A10" s="4" t="s">
        <v>27</v>
      </c>
    </row>
    <row r="11" spans="1:1">
      <c r="A11" s="4" t="s">
        <v>28</v>
      </c>
    </row>
    <row r="12" spans="1:1">
      <c r="A12" s="4" t="s">
        <v>29</v>
      </c>
    </row>
    <row r="14" spans="1:1">
      <c r="A14" s="2" t="s">
        <v>30</v>
      </c>
    </row>
    <row r="15" spans="1:1">
      <c r="A15" t="s">
        <v>31</v>
      </c>
    </row>
    <row r="16" spans="1:1">
      <c r="A16" s="5" t="s">
        <v>5</v>
      </c>
    </row>
    <row r="17" spans="1:2">
      <c r="A17" s="5" t="s">
        <v>32</v>
      </c>
      <c r="B17" t="s">
        <v>33</v>
      </c>
    </row>
    <row r="18" spans="1:2">
      <c r="A18" s="5" t="s">
        <v>7</v>
      </c>
    </row>
    <row r="19" spans="1:2">
      <c r="A19" s="5" t="s">
        <v>34</v>
      </c>
      <c r="B19" t="s">
        <v>35</v>
      </c>
    </row>
    <row r="20" spans="1:2">
      <c r="A20" s="5" t="s">
        <v>36</v>
      </c>
    </row>
    <row r="21" spans="1:2">
      <c r="A21" s="6" t="s">
        <v>11</v>
      </c>
    </row>
    <row r="22" spans="1:2">
      <c r="A22" s="6" t="s">
        <v>12</v>
      </c>
    </row>
    <row r="23" spans="1:2">
      <c r="A23" s="6" t="s">
        <v>13</v>
      </c>
    </row>
    <row r="24" spans="1:2">
      <c r="A24" s="6" t="s">
        <v>14</v>
      </c>
      <c r="B24" t="s">
        <v>37</v>
      </c>
    </row>
    <row r="25" spans="1:2">
      <c r="A25" s="5" t="s">
        <v>38</v>
      </c>
    </row>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T7"/>
  <sheetViews>
    <sheetView zoomScaleNormal="100" workbookViewId="0">
      <selection activeCell="D26" sqref="D26"/>
    </sheetView>
  </sheetViews>
  <sheetFormatPr defaultColWidth="8.85546875" defaultRowHeight="15"/>
  <cols>
    <col min="1" max="1" width="20.28515625" style="13" customWidth="1"/>
    <col min="2" max="2" width="15.140625" style="13" customWidth="1"/>
    <col min="3" max="3" width="23.7109375" style="13" customWidth="1"/>
    <col min="4" max="4" width="10.5703125" style="13" customWidth="1"/>
    <col min="5" max="5" width="13.42578125" style="13" customWidth="1"/>
    <col min="6" max="6" width="12" style="13" customWidth="1"/>
    <col min="7" max="7" width="10.28515625" style="13" bestFit="1" customWidth="1"/>
    <col min="8" max="9" width="10.42578125" style="13" customWidth="1"/>
    <col min="10" max="10" width="8.85546875" style="13"/>
    <col min="11" max="11" width="9.28515625" style="13" customWidth="1"/>
    <col min="12" max="12" width="11.42578125" style="13" bestFit="1" customWidth="1"/>
    <col min="13" max="13" width="15.85546875" style="13" customWidth="1"/>
    <col min="14" max="14" width="14.42578125" style="13" bestFit="1" customWidth="1"/>
    <col min="15" max="15" width="25.28515625" style="13" customWidth="1"/>
    <col min="16" max="16" width="13" style="13" customWidth="1"/>
    <col min="17" max="17" width="12.42578125" style="13" customWidth="1"/>
    <col min="18" max="18" width="27.28515625" style="13" bestFit="1" customWidth="1"/>
    <col min="19" max="19" width="15.7109375" style="13" bestFit="1" customWidth="1"/>
    <col min="20" max="16384" width="8.85546875" style="13"/>
  </cols>
  <sheetData>
    <row r="1" spans="1:20">
      <c r="A1" s="190" t="s">
        <v>39</v>
      </c>
      <c r="B1" s="190"/>
      <c r="C1" s="190"/>
      <c r="D1" s="190"/>
      <c r="E1" s="190"/>
      <c r="F1" s="190"/>
      <c r="G1" s="190"/>
      <c r="H1" s="190"/>
      <c r="I1" s="190"/>
      <c r="J1" s="190"/>
      <c r="K1" s="190"/>
      <c r="L1" s="190"/>
      <c r="M1" s="190"/>
      <c r="N1" s="190"/>
      <c r="O1" s="190"/>
      <c r="P1" s="190"/>
    </row>
    <row r="2" spans="1:20" ht="15.75" thickBot="1">
      <c r="A2" s="190"/>
      <c r="B2" s="190"/>
      <c r="C2" s="190"/>
      <c r="D2" s="190"/>
      <c r="E2" s="190"/>
      <c r="F2" s="190"/>
      <c r="G2" s="190"/>
      <c r="H2" s="190"/>
      <c r="I2" s="190"/>
      <c r="J2" s="190"/>
      <c r="K2" s="190"/>
      <c r="L2" s="190"/>
      <c r="M2" s="190"/>
      <c r="N2" s="190"/>
      <c r="O2" s="190"/>
      <c r="P2" s="190"/>
    </row>
    <row r="3" spans="1:20" ht="28.9" customHeight="1" thickBot="1">
      <c r="A3" s="196" t="s">
        <v>40</v>
      </c>
      <c r="B3" s="197"/>
      <c r="C3" s="197"/>
      <c r="D3" s="197"/>
      <c r="E3" s="197"/>
      <c r="F3" s="197"/>
      <c r="G3" s="197"/>
      <c r="H3" s="197"/>
      <c r="I3" s="197"/>
      <c r="J3" s="197"/>
      <c r="K3" s="197"/>
      <c r="L3" s="197"/>
      <c r="M3" s="197"/>
      <c r="N3" s="197"/>
      <c r="O3" s="198"/>
      <c r="P3" s="187" t="s">
        <v>41</v>
      </c>
      <c r="Q3" s="188"/>
      <c r="R3" s="188"/>
      <c r="S3" s="189"/>
      <c r="T3" s="14"/>
    </row>
    <row r="4" spans="1:20" s="76" customFormat="1" ht="52.15" customHeight="1">
      <c r="A4" s="193" t="s">
        <v>42</v>
      </c>
      <c r="B4" s="193" t="s">
        <v>43</v>
      </c>
      <c r="C4" s="191" t="s">
        <v>44</v>
      </c>
      <c r="D4" s="191"/>
      <c r="E4" s="191"/>
      <c r="F4" s="191"/>
      <c r="G4" s="191"/>
      <c r="H4" s="192" t="s">
        <v>45</v>
      </c>
      <c r="I4" s="192"/>
      <c r="J4" s="192"/>
      <c r="K4" s="192"/>
      <c r="L4" s="192"/>
      <c r="M4" s="192" t="s">
        <v>46</v>
      </c>
      <c r="N4" s="192" t="s">
        <v>47</v>
      </c>
      <c r="O4" s="192" t="s">
        <v>48</v>
      </c>
      <c r="P4" s="191" t="s">
        <v>49</v>
      </c>
      <c r="Q4" s="191" t="s">
        <v>50</v>
      </c>
      <c r="R4" s="191" t="s">
        <v>51</v>
      </c>
      <c r="S4" s="191" t="s">
        <v>52</v>
      </c>
    </row>
    <row r="5" spans="1:20" s="76" customFormat="1" ht="55.9" customHeight="1">
      <c r="A5" s="194"/>
      <c r="B5" s="194"/>
      <c r="C5" s="185" t="s">
        <v>53</v>
      </c>
      <c r="D5" s="185" t="s">
        <v>54</v>
      </c>
      <c r="E5" s="185" t="s">
        <v>55</v>
      </c>
      <c r="F5" s="185" t="s">
        <v>56</v>
      </c>
      <c r="G5" s="185" t="s">
        <v>57</v>
      </c>
      <c r="H5" s="185" t="s">
        <v>53</v>
      </c>
      <c r="I5" s="185" t="s">
        <v>54</v>
      </c>
      <c r="J5" s="185" t="s">
        <v>55</v>
      </c>
      <c r="K5" s="185" t="s">
        <v>56</v>
      </c>
      <c r="L5" s="185" t="s">
        <v>57</v>
      </c>
      <c r="M5" s="195"/>
      <c r="N5" s="195"/>
      <c r="O5" s="195"/>
      <c r="P5" s="199"/>
      <c r="Q5" s="199"/>
      <c r="R5" s="199"/>
      <c r="S5" s="199"/>
    </row>
    <row r="6" spans="1:20" ht="29.25" customHeight="1">
      <c r="A6" s="17" t="s">
        <v>58</v>
      </c>
      <c r="B6" s="17" t="s">
        <v>55</v>
      </c>
      <c r="C6" s="17" t="s">
        <v>59</v>
      </c>
      <c r="D6" s="17"/>
      <c r="E6" s="17" t="s">
        <v>60</v>
      </c>
      <c r="F6" s="17" t="s">
        <v>61</v>
      </c>
      <c r="G6" s="70">
        <v>78664</v>
      </c>
      <c r="H6" s="17"/>
      <c r="I6" s="17"/>
      <c r="J6" s="17"/>
      <c r="K6" s="17"/>
      <c r="L6" s="70"/>
      <c r="M6" s="71" t="s">
        <v>62</v>
      </c>
      <c r="N6" s="17"/>
      <c r="O6" s="17" t="s">
        <v>63</v>
      </c>
      <c r="P6" s="17" t="s">
        <v>64</v>
      </c>
      <c r="Q6" s="17" t="s">
        <v>65</v>
      </c>
      <c r="R6" s="72" t="s">
        <v>66</v>
      </c>
      <c r="S6" s="71" t="s">
        <v>67</v>
      </c>
    </row>
    <row r="7" spans="1:20">
      <c r="A7" s="19" t="s">
        <v>68</v>
      </c>
    </row>
  </sheetData>
  <mergeCells count="14">
    <mergeCell ref="P3:S3"/>
    <mergeCell ref="A1:P2"/>
    <mergeCell ref="C4:G4"/>
    <mergeCell ref="H4:L4"/>
    <mergeCell ref="A4:A5"/>
    <mergeCell ref="B4:B5"/>
    <mergeCell ref="M4:M5"/>
    <mergeCell ref="N4:N5"/>
    <mergeCell ref="O4:O5"/>
    <mergeCell ref="A3:O3"/>
    <mergeCell ref="P4:P5"/>
    <mergeCell ref="Q4:Q5"/>
    <mergeCell ref="R4:R5"/>
    <mergeCell ref="S4:S5"/>
  </mergeCells>
  <hyperlinks>
    <hyperlink ref="R6" r:id="rId1" xr:uid="{00000000-0004-0000-0200-000000000000}"/>
  </hyperlinks>
  <pageMargins left="0.7" right="0.7" top="0.75" bottom="0.75" header="0.3" footer="0.3"/>
  <pageSetup paperSize="5" scale="56"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Sheet2!$A$1:$A$6</xm:f>
          </x14:formula1>
          <xm:sqref>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T8"/>
  <sheetViews>
    <sheetView zoomScale="90" zoomScaleNormal="90" workbookViewId="0">
      <selection activeCell="A7" sqref="A7"/>
    </sheetView>
  </sheetViews>
  <sheetFormatPr defaultRowHeight="15"/>
  <cols>
    <col min="1" max="1" width="13.42578125" customWidth="1"/>
    <col min="2" max="2" width="14.42578125" customWidth="1"/>
    <col min="3" max="3" width="13.85546875" customWidth="1"/>
    <col min="4" max="4" width="13.28515625" customWidth="1"/>
    <col min="5" max="5" width="15.42578125" customWidth="1"/>
    <col min="6" max="6" width="16" customWidth="1"/>
    <col min="7" max="7" width="14.140625" customWidth="1"/>
    <col min="8" max="8" width="15.140625" customWidth="1"/>
    <col min="9" max="9" width="19" customWidth="1"/>
    <col min="10" max="10" width="17.140625" customWidth="1"/>
    <col min="11" max="11" width="18.28515625" customWidth="1"/>
  </cols>
  <sheetData>
    <row r="1" spans="1:20" ht="20.25">
      <c r="A1" s="201" t="s">
        <v>69</v>
      </c>
      <c r="B1" s="201"/>
      <c r="C1" s="201"/>
      <c r="D1" s="201"/>
      <c r="E1" s="201"/>
      <c r="F1" s="201"/>
      <c r="G1" s="201"/>
      <c r="H1" s="201"/>
      <c r="I1" s="201"/>
      <c r="J1" s="201"/>
      <c r="K1" s="201"/>
      <c r="L1" s="73"/>
      <c r="M1" s="73"/>
      <c r="N1" s="73"/>
    </row>
    <row r="2" spans="1:20" ht="15.75">
      <c r="A2" s="202" t="s">
        <v>70</v>
      </c>
      <c r="B2" s="202"/>
      <c r="C2" s="202"/>
      <c r="D2" s="202"/>
      <c r="E2" s="202"/>
      <c r="F2" s="202"/>
      <c r="G2" s="202"/>
      <c r="H2" s="202"/>
      <c r="I2" s="202"/>
      <c r="J2" s="202"/>
      <c r="K2" s="202"/>
      <c r="L2" s="74"/>
      <c r="M2" s="74"/>
      <c r="N2" s="74"/>
    </row>
    <row r="3" spans="1:20" ht="15.75" customHeight="1">
      <c r="A3" s="203" t="s">
        <v>71</v>
      </c>
      <c r="B3" s="203"/>
      <c r="C3" s="203"/>
      <c r="D3" s="203"/>
      <c r="E3" s="203"/>
      <c r="F3" s="203"/>
      <c r="G3" s="203"/>
      <c r="H3" s="203"/>
      <c r="I3" s="203"/>
      <c r="J3" s="203"/>
      <c r="K3" s="203"/>
      <c r="L3" s="75"/>
      <c r="M3" s="75"/>
      <c r="N3" s="75"/>
      <c r="O3" s="12"/>
      <c r="P3" s="12"/>
      <c r="Q3" s="12"/>
      <c r="R3" s="12"/>
      <c r="S3" s="12"/>
      <c r="T3" s="12"/>
    </row>
    <row r="4" spans="1:20" ht="15.75">
      <c r="A4" s="186"/>
      <c r="B4" s="186"/>
      <c r="C4" s="186"/>
      <c r="D4" s="186"/>
      <c r="E4" s="186"/>
      <c r="F4" s="186"/>
      <c r="G4" s="186"/>
      <c r="H4" s="186"/>
      <c r="I4" s="186"/>
      <c r="J4" s="186"/>
      <c r="K4" s="186"/>
      <c r="L4" s="186"/>
      <c r="M4" s="186"/>
      <c r="N4" s="186"/>
      <c r="O4" s="12"/>
      <c r="P4" s="12"/>
      <c r="Q4" s="12"/>
      <c r="R4" s="12"/>
      <c r="S4" s="12"/>
      <c r="T4" s="12"/>
    </row>
    <row r="5" spans="1:20" ht="52.5" customHeight="1">
      <c r="A5" s="200" t="s">
        <v>72</v>
      </c>
      <c r="B5" s="200"/>
      <c r="C5" s="200"/>
      <c r="D5" s="200" t="s">
        <v>73</v>
      </c>
      <c r="E5" s="200"/>
      <c r="F5" s="200"/>
      <c r="G5" s="200" t="s">
        <v>74</v>
      </c>
      <c r="H5" s="200"/>
      <c r="I5" s="200"/>
      <c r="J5" s="200"/>
      <c r="K5" s="200"/>
    </row>
    <row r="6" spans="1:20" ht="165.75">
      <c r="A6" s="77" t="s">
        <v>75</v>
      </c>
      <c r="B6" s="77" t="s">
        <v>76</v>
      </c>
      <c r="C6" s="77" t="s">
        <v>77</v>
      </c>
      <c r="D6" s="77" t="s">
        <v>78</v>
      </c>
      <c r="E6" s="77" t="s">
        <v>79</v>
      </c>
      <c r="F6" s="77" t="s">
        <v>80</v>
      </c>
      <c r="G6" s="77" t="s">
        <v>81</v>
      </c>
      <c r="H6" s="77" t="s">
        <v>82</v>
      </c>
      <c r="I6" s="77" t="s">
        <v>83</v>
      </c>
      <c r="J6" s="77" t="s">
        <v>84</v>
      </c>
      <c r="K6" s="77" t="s">
        <v>85</v>
      </c>
    </row>
    <row r="7" spans="1:20" ht="60">
      <c r="A7" s="20">
        <f>'3 - Individual Debt Obligations'!C59</f>
        <v>619781044.24000001</v>
      </c>
      <c r="B7" s="20">
        <f>'3 - Individual Debt Obligations'!D59</f>
        <v>459597039.81999999</v>
      </c>
      <c r="C7" s="20">
        <f>'3 - Individual Debt Obligations'!E59</f>
        <v>611971758.67999995</v>
      </c>
      <c r="D7" s="20">
        <v>454651044</v>
      </c>
      <c r="E7" s="20">
        <v>319512040</v>
      </c>
      <c r="F7" s="20">
        <v>426989928</v>
      </c>
      <c r="G7" s="20">
        <f>D7/J7</f>
        <v>3648.4748423130627</v>
      </c>
      <c r="H7" s="20">
        <f>E7/J7</f>
        <v>2564.0139952172308</v>
      </c>
      <c r="I7" s="20">
        <f>F7/J7</f>
        <v>3426.5004574124896</v>
      </c>
      <c r="J7" s="21">
        <v>124614</v>
      </c>
      <c r="K7" s="15" t="s">
        <v>86</v>
      </c>
    </row>
    <row r="8" spans="1:20" ht="15.75">
      <c r="A8" s="19" t="s">
        <v>68</v>
      </c>
    </row>
  </sheetData>
  <mergeCells count="6">
    <mergeCell ref="A5:C5"/>
    <mergeCell ref="D5:F5"/>
    <mergeCell ref="G5:K5"/>
    <mergeCell ref="A1:K1"/>
    <mergeCell ref="A2:K2"/>
    <mergeCell ref="A3:K3"/>
  </mergeCells>
  <pageMargins left="0.7" right="0.7" top="0.75" bottom="0.75" header="0.3" footer="0.3"/>
  <pageSetup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O62"/>
  <sheetViews>
    <sheetView tabSelected="1" view="pageBreakPreview" zoomScale="71" zoomScaleNormal="60" zoomScaleSheetLayoutView="71" zoomScalePageLayoutView="50" workbookViewId="0">
      <pane xSplit="1" ySplit="5" topLeftCell="B18" activePane="bottomRight" state="frozen"/>
      <selection pane="bottomRight" activeCell="J19" sqref="J19"/>
      <selection pane="bottomLeft" activeCell="A6" sqref="A6"/>
      <selection pane="topRight" activeCell="B1" sqref="B1"/>
    </sheetView>
  </sheetViews>
  <sheetFormatPr defaultColWidth="10.7109375" defaultRowHeight="15"/>
  <cols>
    <col min="1" max="1" width="45.42578125" style="104" customWidth="1"/>
    <col min="2" max="2" width="28.140625" customWidth="1"/>
    <col min="3" max="6" width="23.140625" customWidth="1"/>
    <col min="7" max="7" width="12" customWidth="1"/>
    <col min="8" max="9" width="23.140625" customWidth="1"/>
    <col min="10" max="10" width="25" customWidth="1"/>
    <col min="11" max="11" width="54.42578125" customWidth="1"/>
    <col min="12" max="14" width="12.28515625" customWidth="1"/>
  </cols>
  <sheetData>
    <row r="1" spans="1:14" ht="20.25">
      <c r="A1" s="201" t="s">
        <v>69</v>
      </c>
      <c r="B1" s="201"/>
      <c r="C1" s="201"/>
      <c r="D1" s="201"/>
      <c r="E1" s="201"/>
      <c r="F1" s="201"/>
      <c r="G1" s="201"/>
      <c r="H1" s="201"/>
      <c r="I1" s="201"/>
      <c r="J1" s="201"/>
      <c r="K1" s="201"/>
      <c r="L1" s="201"/>
      <c r="M1" s="201"/>
      <c r="N1" s="201"/>
    </row>
    <row r="2" spans="1:14" ht="15.75">
      <c r="A2" s="202" t="s">
        <v>87</v>
      </c>
      <c r="B2" s="202"/>
      <c r="C2" s="202"/>
      <c r="D2" s="202"/>
      <c r="E2" s="202"/>
      <c r="F2" s="202"/>
      <c r="G2" s="202"/>
      <c r="H2" s="202"/>
      <c r="I2" s="202"/>
      <c r="J2" s="202"/>
      <c r="K2" s="202"/>
      <c r="L2" s="202"/>
      <c r="M2" s="202"/>
      <c r="N2" s="202"/>
    </row>
    <row r="3" spans="1:14" ht="15.75">
      <c r="A3" s="203" t="s">
        <v>71</v>
      </c>
      <c r="B3" s="203"/>
      <c r="C3" s="203"/>
      <c r="D3" s="203"/>
      <c r="E3" s="203"/>
      <c r="F3" s="203"/>
      <c r="G3" s="203"/>
      <c r="H3" s="203"/>
      <c r="I3" s="203"/>
      <c r="J3" s="203"/>
      <c r="K3" s="203"/>
      <c r="L3" s="203"/>
      <c r="M3" s="203"/>
      <c r="N3" s="203"/>
    </row>
    <row r="4" spans="1:14" ht="16.5" thickBot="1">
      <c r="A4" s="186"/>
      <c r="B4" s="186"/>
      <c r="C4" s="186"/>
      <c r="D4" s="186"/>
      <c r="E4" s="186"/>
      <c r="F4" s="186"/>
      <c r="G4" s="186"/>
      <c r="H4" s="186"/>
      <c r="I4" s="186"/>
      <c r="J4" s="186"/>
      <c r="K4" s="186"/>
      <c r="L4" s="186"/>
      <c r="M4" s="186"/>
      <c r="N4" s="186"/>
    </row>
    <row r="5" spans="1:14" ht="87" customHeight="1" thickBot="1">
      <c r="A5" s="43" t="s">
        <v>88</v>
      </c>
      <c r="B5" s="44" t="s">
        <v>89</v>
      </c>
      <c r="C5" s="44" t="s">
        <v>90</v>
      </c>
      <c r="D5" s="44" t="s">
        <v>91</v>
      </c>
      <c r="E5" s="44" t="s">
        <v>92</v>
      </c>
      <c r="F5" s="44" t="s">
        <v>93</v>
      </c>
      <c r="G5" s="44" t="s">
        <v>94</v>
      </c>
      <c r="H5" s="44" t="s">
        <v>95</v>
      </c>
      <c r="I5" s="44" t="s">
        <v>96</v>
      </c>
      <c r="J5" s="44" t="s">
        <v>97</v>
      </c>
      <c r="K5" s="44" t="s">
        <v>98</v>
      </c>
      <c r="L5" s="45" t="s">
        <v>99</v>
      </c>
      <c r="M5" s="46" t="s">
        <v>100</v>
      </c>
      <c r="N5" s="47" t="s">
        <v>101</v>
      </c>
    </row>
    <row r="6" spans="1:14" ht="39" customHeight="1">
      <c r="A6" s="48" t="s">
        <v>102</v>
      </c>
      <c r="B6" s="49"/>
      <c r="C6" s="49"/>
      <c r="D6" s="49"/>
      <c r="E6" s="49"/>
      <c r="F6" s="49"/>
      <c r="G6" s="49"/>
      <c r="H6" s="49"/>
      <c r="I6" s="49"/>
      <c r="J6" s="49"/>
      <c r="K6" s="49"/>
      <c r="L6" s="50"/>
      <c r="M6" s="51"/>
      <c r="N6" s="52"/>
    </row>
    <row r="7" spans="1:14" ht="45.75">
      <c r="A7" s="38" t="s">
        <v>103</v>
      </c>
      <c r="B7" s="16"/>
      <c r="C7" s="29">
        <v>8615000</v>
      </c>
      <c r="D7" s="29">
        <v>940000</v>
      </c>
      <c r="E7" s="29">
        <v>962993.76</v>
      </c>
      <c r="F7" s="22">
        <v>45519</v>
      </c>
      <c r="G7" s="25" t="s">
        <v>104</v>
      </c>
      <c r="H7" s="28">
        <v>8615552.0999999996</v>
      </c>
      <c r="I7" s="28">
        <v>8615552.0999999996</v>
      </c>
      <c r="J7" s="28">
        <f t="shared" ref="J7:J49" si="0">H7-I7</f>
        <v>0</v>
      </c>
      <c r="K7" s="17" t="s">
        <v>105</v>
      </c>
      <c r="L7" s="25" t="s">
        <v>106</v>
      </c>
      <c r="M7" s="25" t="s">
        <v>107</v>
      </c>
      <c r="N7" s="39"/>
    </row>
    <row r="8" spans="1:14" ht="84" customHeight="1">
      <c r="A8" s="38" t="s">
        <v>108</v>
      </c>
      <c r="B8" s="16"/>
      <c r="C8" s="29">
        <v>66885000</v>
      </c>
      <c r="D8" s="29">
        <v>10085000</v>
      </c>
      <c r="E8" s="29">
        <v>11040062.5</v>
      </c>
      <c r="F8" s="22">
        <v>46249</v>
      </c>
      <c r="G8" s="25" t="s">
        <v>104</v>
      </c>
      <c r="H8" s="28">
        <v>71257861.310000002</v>
      </c>
      <c r="I8" s="28">
        <f>H8-J8</f>
        <v>71257861.310000002</v>
      </c>
      <c r="J8" s="28">
        <v>0</v>
      </c>
      <c r="K8" s="17" t="s">
        <v>109</v>
      </c>
      <c r="L8" s="25" t="s">
        <v>106</v>
      </c>
      <c r="M8" s="25" t="s">
        <v>107</v>
      </c>
      <c r="N8" s="39"/>
    </row>
    <row r="9" spans="1:14" ht="195.75">
      <c r="A9" s="38" t="s">
        <v>110</v>
      </c>
      <c r="B9" s="16"/>
      <c r="C9" s="29">
        <v>27270000</v>
      </c>
      <c r="D9" s="29">
        <v>6570000</v>
      </c>
      <c r="E9" s="29">
        <v>7567800</v>
      </c>
      <c r="F9" s="22">
        <v>47710</v>
      </c>
      <c r="G9" s="25" t="s">
        <v>104</v>
      </c>
      <c r="H9" s="28">
        <v>28158384.27</v>
      </c>
      <c r="I9" s="28">
        <f>H9</f>
        <v>28158384.27</v>
      </c>
      <c r="J9" s="28">
        <v>0</v>
      </c>
      <c r="K9" s="17" t="s">
        <v>111</v>
      </c>
      <c r="L9" s="25" t="s">
        <v>106</v>
      </c>
      <c r="M9" s="25" t="s">
        <v>107</v>
      </c>
      <c r="N9" s="39"/>
    </row>
    <row r="10" spans="1:14" ht="60.75">
      <c r="A10" s="38" t="s">
        <v>112</v>
      </c>
      <c r="B10" s="16"/>
      <c r="C10" s="29">
        <v>32465000</v>
      </c>
      <c r="D10" s="29">
        <v>7640000</v>
      </c>
      <c r="E10" s="29">
        <v>8339750</v>
      </c>
      <c r="F10" s="22">
        <v>45884</v>
      </c>
      <c r="G10" s="25" t="s">
        <v>104</v>
      </c>
      <c r="H10" s="28">
        <v>37423666.630000003</v>
      </c>
      <c r="I10" s="28">
        <v>37423666.630000003</v>
      </c>
      <c r="J10" s="28">
        <f t="shared" si="0"/>
        <v>0</v>
      </c>
      <c r="K10" s="17" t="s">
        <v>113</v>
      </c>
      <c r="L10" s="25" t="s">
        <v>106</v>
      </c>
      <c r="M10" s="25" t="s">
        <v>107</v>
      </c>
      <c r="N10" s="39"/>
    </row>
    <row r="11" spans="1:14" ht="60.75">
      <c r="A11" s="38" t="s">
        <v>114</v>
      </c>
      <c r="B11" s="16"/>
      <c r="C11" s="29">
        <v>6995000</v>
      </c>
      <c r="D11" s="29">
        <v>3885000</v>
      </c>
      <c r="E11" s="29">
        <v>4559400</v>
      </c>
      <c r="F11" s="22">
        <v>48441</v>
      </c>
      <c r="G11" s="25" t="s">
        <v>104</v>
      </c>
      <c r="H11" s="28">
        <v>7569817.5300000003</v>
      </c>
      <c r="I11" s="28">
        <v>7569817.5300000003</v>
      </c>
      <c r="J11" s="28">
        <f t="shared" si="0"/>
        <v>0</v>
      </c>
      <c r="K11" s="17" t="s">
        <v>113</v>
      </c>
      <c r="L11" s="25" t="s">
        <v>106</v>
      </c>
      <c r="M11" s="25" t="s">
        <v>107</v>
      </c>
      <c r="N11" s="39"/>
    </row>
    <row r="12" spans="1:14" ht="60.75">
      <c r="A12" s="38" t="s">
        <v>115</v>
      </c>
      <c r="B12" s="16"/>
      <c r="C12" s="29">
        <v>28585000</v>
      </c>
      <c r="D12" s="29">
        <v>26980000</v>
      </c>
      <c r="E12" s="29">
        <v>40408512.5</v>
      </c>
      <c r="F12" s="22">
        <v>52093</v>
      </c>
      <c r="G12" s="25" t="s">
        <v>104</v>
      </c>
      <c r="H12" s="28">
        <v>31053112.280000001</v>
      </c>
      <c r="I12" s="28">
        <f>H12-J12</f>
        <v>21372567.960000001</v>
      </c>
      <c r="J12" s="28">
        <v>9680544.3200000003</v>
      </c>
      <c r="K12" s="17" t="s">
        <v>116</v>
      </c>
      <c r="L12" s="25" t="s">
        <v>106</v>
      </c>
      <c r="M12" s="25" t="s">
        <v>107</v>
      </c>
      <c r="N12" s="39"/>
    </row>
    <row r="13" spans="1:14" ht="135.75">
      <c r="A13" s="38" t="s">
        <v>117</v>
      </c>
      <c r="B13" s="16"/>
      <c r="C13" s="29">
        <v>6915000</v>
      </c>
      <c r="D13" s="29">
        <v>6370000</v>
      </c>
      <c r="E13" s="29">
        <v>8422050</v>
      </c>
      <c r="F13" s="22">
        <v>50632</v>
      </c>
      <c r="G13" s="25" t="s">
        <v>104</v>
      </c>
      <c r="H13" s="28">
        <v>7084412.0499999998</v>
      </c>
      <c r="I13" s="28">
        <f>H13-J13</f>
        <v>7084412.0499999998</v>
      </c>
      <c r="J13" s="28">
        <v>0</v>
      </c>
      <c r="K13" s="17" t="s">
        <v>118</v>
      </c>
      <c r="L13" s="25" t="s">
        <v>106</v>
      </c>
      <c r="M13" s="25" t="s">
        <v>107</v>
      </c>
      <c r="N13" s="39"/>
    </row>
    <row r="14" spans="1:14" ht="60.75">
      <c r="A14" s="38" t="s">
        <v>119</v>
      </c>
      <c r="B14" s="16"/>
      <c r="C14" s="29">
        <v>12210000</v>
      </c>
      <c r="D14" s="29">
        <v>8085000</v>
      </c>
      <c r="E14" s="29">
        <v>9305050</v>
      </c>
      <c r="F14" s="22">
        <v>46614</v>
      </c>
      <c r="G14" s="25" t="s">
        <v>104</v>
      </c>
      <c r="H14" s="28">
        <v>13729913.5</v>
      </c>
      <c r="I14" s="28">
        <f>H14</f>
        <v>13729913.5</v>
      </c>
      <c r="J14" s="28">
        <v>0</v>
      </c>
      <c r="K14" s="17" t="s">
        <v>113</v>
      </c>
      <c r="L14" s="25" t="s">
        <v>106</v>
      </c>
      <c r="M14" s="25" t="s">
        <v>107</v>
      </c>
      <c r="N14" s="39"/>
    </row>
    <row r="15" spans="1:14" ht="255.75">
      <c r="A15" s="38" t="s">
        <v>120</v>
      </c>
      <c r="B15" s="16"/>
      <c r="C15" s="29">
        <v>27250000</v>
      </c>
      <c r="D15" s="29">
        <v>25825000</v>
      </c>
      <c r="E15" s="29">
        <v>39855950</v>
      </c>
      <c r="F15" s="22">
        <v>52824</v>
      </c>
      <c r="G15" s="25" t="s">
        <v>104</v>
      </c>
      <c r="H15" s="28">
        <v>30151928.899999999</v>
      </c>
      <c r="I15" s="29">
        <f>H15-J15</f>
        <v>30151928.899999999</v>
      </c>
      <c r="J15" s="29">
        <v>0</v>
      </c>
      <c r="K15" s="17" t="s">
        <v>121</v>
      </c>
      <c r="L15" s="25" t="s">
        <v>106</v>
      </c>
      <c r="M15" s="25" t="s">
        <v>107</v>
      </c>
      <c r="N15" s="39"/>
    </row>
    <row r="16" spans="1:14" ht="45.75">
      <c r="A16" s="38" t="s">
        <v>122</v>
      </c>
      <c r="B16" s="16"/>
      <c r="C16" s="29">
        <v>6980000</v>
      </c>
      <c r="D16" s="29">
        <v>3705000</v>
      </c>
      <c r="E16" s="29">
        <v>3806156</v>
      </c>
      <c r="F16" s="22">
        <v>46614</v>
      </c>
      <c r="G16" s="25" t="s">
        <v>104</v>
      </c>
      <c r="H16" s="28">
        <v>6980000</v>
      </c>
      <c r="I16" s="28">
        <v>6980000</v>
      </c>
      <c r="J16" s="28">
        <v>0</v>
      </c>
      <c r="K16" s="17" t="s">
        <v>123</v>
      </c>
      <c r="L16" s="25" t="s">
        <v>106</v>
      </c>
      <c r="M16" s="25" t="s">
        <v>107</v>
      </c>
      <c r="N16" s="39"/>
    </row>
    <row r="17" spans="1:14" ht="270.75">
      <c r="A17" s="38" t="s">
        <v>124</v>
      </c>
      <c r="B17" s="16"/>
      <c r="C17" s="29">
        <v>30000000</v>
      </c>
      <c r="D17" s="29">
        <v>27950000</v>
      </c>
      <c r="E17" s="29">
        <v>31078766</v>
      </c>
      <c r="F17" s="22">
        <v>48441</v>
      </c>
      <c r="G17" s="25" t="s">
        <v>104</v>
      </c>
      <c r="H17" s="28">
        <v>30000000</v>
      </c>
      <c r="I17" s="29">
        <f>H17-J17</f>
        <v>30000000</v>
      </c>
      <c r="J17" s="28">
        <v>0</v>
      </c>
      <c r="K17" s="17" t="s">
        <v>125</v>
      </c>
      <c r="L17" s="25" t="s">
        <v>106</v>
      </c>
      <c r="M17" s="25" t="s">
        <v>107</v>
      </c>
      <c r="N17" s="39"/>
    </row>
    <row r="18" spans="1:14" ht="285.75">
      <c r="A18" s="38" t="s">
        <v>126</v>
      </c>
      <c r="B18" s="16"/>
      <c r="C18" s="29">
        <v>27460000</v>
      </c>
      <c r="D18" s="29">
        <v>27460000</v>
      </c>
      <c r="E18" s="29">
        <v>36941800</v>
      </c>
      <c r="F18" s="22">
        <v>53554</v>
      </c>
      <c r="G18" s="25" t="s">
        <v>104</v>
      </c>
      <c r="H18" s="28">
        <v>30147341.789999999</v>
      </c>
      <c r="I18" s="28">
        <f>H18-J18</f>
        <v>6416856.8599999994</v>
      </c>
      <c r="J18" s="28">
        <v>23730484.93</v>
      </c>
      <c r="K18" s="17" t="s">
        <v>127</v>
      </c>
      <c r="L18" s="25" t="s">
        <v>106</v>
      </c>
      <c r="M18" s="25" t="s">
        <v>107</v>
      </c>
      <c r="N18" s="39"/>
    </row>
    <row r="19" spans="1:14" ht="285.75">
      <c r="A19" s="38" t="s">
        <v>128</v>
      </c>
      <c r="B19" s="16"/>
      <c r="C19" s="29">
        <v>13745000</v>
      </c>
      <c r="D19" s="29">
        <v>13745000</v>
      </c>
      <c r="E19" s="29">
        <v>18008950</v>
      </c>
      <c r="F19" s="22">
        <v>53554</v>
      </c>
      <c r="G19" s="25" t="s">
        <v>104</v>
      </c>
      <c r="H19" s="28">
        <v>15100688.279999999</v>
      </c>
      <c r="I19" s="28">
        <v>15100688.279999999</v>
      </c>
      <c r="J19" s="28"/>
      <c r="K19" s="17" t="s">
        <v>129</v>
      </c>
      <c r="L19" s="25" t="s">
        <v>106</v>
      </c>
      <c r="M19" s="25" t="s">
        <v>107</v>
      </c>
      <c r="N19" s="39"/>
    </row>
    <row r="20" spans="1:14" ht="360.6" customHeight="1">
      <c r="A20" s="38" t="s">
        <v>130</v>
      </c>
      <c r="B20" s="16"/>
      <c r="C20" s="29">
        <v>13810000</v>
      </c>
      <c r="D20" s="29">
        <v>13810000</v>
      </c>
      <c r="E20" s="29">
        <v>18080850</v>
      </c>
      <c r="F20" s="22">
        <v>53554</v>
      </c>
      <c r="G20" s="25" t="s">
        <v>104</v>
      </c>
      <c r="H20" s="28">
        <v>15100604.279999999</v>
      </c>
      <c r="I20" s="28">
        <v>15100604.279999999</v>
      </c>
      <c r="J20" s="28">
        <v>0</v>
      </c>
      <c r="K20" s="17" t="s">
        <v>131</v>
      </c>
      <c r="L20" s="25" t="s">
        <v>106</v>
      </c>
      <c r="M20" s="25" t="s">
        <v>107</v>
      </c>
      <c r="N20" s="39"/>
    </row>
    <row r="21" spans="1:14" ht="45.75">
      <c r="A21" s="38" t="s">
        <v>132</v>
      </c>
      <c r="B21" s="16"/>
      <c r="C21" s="29">
        <v>79860000</v>
      </c>
      <c r="D21" s="28">
        <v>79860000</v>
      </c>
      <c r="E21" s="28">
        <v>101373566.86</v>
      </c>
      <c r="F21" s="23">
        <v>50997</v>
      </c>
      <c r="G21" s="25" t="s">
        <v>104</v>
      </c>
      <c r="H21" s="28">
        <v>79415727.310000002</v>
      </c>
      <c r="I21" s="28">
        <v>79415727.310000002</v>
      </c>
      <c r="J21" s="28">
        <v>0</v>
      </c>
      <c r="K21" s="17" t="s">
        <v>133</v>
      </c>
      <c r="L21" s="25" t="s">
        <v>106</v>
      </c>
      <c r="M21" s="25" t="s">
        <v>107</v>
      </c>
      <c r="N21" s="39"/>
    </row>
    <row r="22" spans="1:14" ht="80.099999999999994" customHeight="1">
      <c r="A22" s="38" t="s">
        <v>134</v>
      </c>
      <c r="B22" s="16"/>
      <c r="C22" s="29">
        <v>20985000</v>
      </c>
      <c r="D22" s="28">
        <v>20985000</v>
      </c>
      <c r="E22" s="28">
        <v>34069194.07</v>
      </c>
      <c r="F22" s="23">
        <v>53919</v>
      </c>
      <c r="G22" s="25" t="s">
        <v>104</v>
      </c>
      <c r="H22" s="28">
        <v>21824034.600000001</v>
      </c>
      <c r="I22" s="28">
        <v>20301248.789999999</v>
      </c>
      <c r="J22" s="28">
        <f>H22-I22</f>
        <v>1522785.8100000024</v>
      </c>
      <c r="K22" s="17" t="s">
        <v>135</v>
      </c>
      <c r="L22" s="25" t="s">
        <v>106</v>
      </c>
      <c r="M22" s="25" t="s">
        <v>107</v>
      </c>
      <c r="N22" s="39"/>
    </row>
    <row r="23" spans="1:14" ht="359.45" customHeight="1">
      <c r="A23" s="38" t="s">
        <v>136</v>
      </c>
      <c r="B23" s="16"/>
      <c r="C23" s="29">
        <v>26570000</v>
      </c>
      <c r="D23" s="28">
        <v>26570000</v>
      </c>
      <c r="E23" s="28">
        <v>43511425</v>
      </c>
      <c r="F23" s="23">
        <v>53919</v>
      </c>
      <c r="G23" s="25" t="s">
        <v>104</v>
      </c>
      <c r="H23" s="28">
        <v>27891653.120000001</v>
      </c>
      <c r="I23" s="28">
        <f>+H23-J23</f>
        <v>0</v>
      </c>
      <c r="J23" s="28">
        <v>27891653.120000001</v>
      </c>
      <c r="K23" s="17" t="s">
        <v>137</v>
      </c>
      <c r="L23" s="25" t="s">
        <v>106</v>
      </c>
      <c r="M23" s="25" t="s">
        <v>107</v>
      </c>
      <c r="N23" s="39"/>
    </row>
    <row r="24" spans="1:14" s="2" customFormat="1" ht="38.25" customHeight="1">
      <c r="A24" s="55" t="s">
        <v>138</v>
      </c>
      <c r="B24" s="56"/>
      <c r="C24" s="80">
        <f>SUM(C7:C23)</f>
        <v>436600000</v>
      </c>
      <c r="D24" s="80">
        <f>SUM(D7:D23)</f>
        <v>310465000</v>
      </c>
      <c r="E24" s="80">
        <f>SUM(E7:E23)</f>
        <v>417332276.69</v>
      </c>
      <c r="F24" s="57"/>
      <c r="G24" s="58"/>
      <c r="H24" s="80">
        <f>SUM(H7:H23)</f>
        <v>461504697.95000005</v>
      </c>
      <c r="I24" s="80">
        <f t="shared" ref="I24:J24" si="1">SUM(I7:I23)</f>
        <v>398679229.76999998</v>
      </c>
      <c r="J24" s="80">
        <f t="shared" si="1"/>
        <v>62825468.180000007</v>
      </c>
      <c r="K24" s="59"/>
      <c r="L24" s="58"/>
      <c r="M24" s="58"/>
      <c r="N24" s="60"/>
    </row>
    <row r="25" spans="1:14" s="2" customFormat="1" ht="35.1" customHeight="1" thickBot="1">
      <c r="A25" s="86"/>
      <c r="B25" s="88"/>
      <c r="C25" s="89"/>
      <c r="D25" s="89"/>
      <c r="E25" s="89"/>
      <c r="F25" s="90"/>
      <c r="G25" s="91"/>
      <c r="H25" s="89"/>
      <c r="I25" s="89"/>
      <c r="J25" s="89"/>
      <c r="K25" s="92"/>
      <c r="L25" s="91"/>
      <c r="M25" s="91"/>
      <c r="N25" s="87"/>
    </row>
    <row r="26" spans="1:14" ht="28.5" customHeight="1">
      <c r="A26" s="114" t="s">
        <v>139</v>
      </c>
      <c r="B26" s="115"/>
      <c r="C26" s="115"/>
      <c r="D26" s="115"/>
      <c r="E26" s="115"/>
      <c r="F26" s="115"/>
      <c r="G26" s="115"/>
      <c r="H26" s="115"/>
      <c r="I26" s="115"/>
      <c r="J26" s="115"/>
      <c r="K26" s="115"/>
      <c r="L26" s="116"/>
      <c r="M26" s="117"/>
      <c r="N26" s="118"/>
    </row>
    <row r="27" spans="1:14" ht="30.75">
      <c r="A27" s="40" t="s">
        <v>140</v>
      </c>
      <c r="B27" s="18"/>
      <c r="C27" s="83">
        <v>4500000</v>
      </c>
      <c r="D27" s="83">
        <v>2740000</v>
      </c>
      <c r="E27" s="83">
        <v>2803307.5</v>
      </c>
      <c r="F27" s="24">
        <v>45884</v>
      </c>
      <c r="G27" s="26" t="s">
        <v>104</v>
      </c>
      <c r="H27" s="83">
        <v>4500000</v>
      </c>
      <c r="I27" s="84">
        <f>H27-J27</f>
        <v>4500000</v>
      </c>
      <c r="J27" s="79">
        <v>0</v>
      </c>
      <c r="K27" s="17" t="s">
        <v>141</v>
      </c>
      <c r="L27" s="26" t="s">
        <v>106</v>
      </c>
      <c r="M27" s="26" t="s">
        <v>107</v>
      </c>
      <c r="N27" s="42"/>
    </row>
    <row r="28" spans="1:14" ht="75.75">
      <c r="A28" s="40" t="s">
        <v>142</v>
      </c>
      <c r="B28" s="18"/>
      <c r="C28" s="81">
        <v>2770000</v>
      </c>
      <c r="D28" s="81">
        <v>2275000</v>
      </c>
      <c r="E28" s="81">
        <v>2458800</v>
      </c>
      <c r="F28" s="24">
        <v>46249</v>
      </c>
      <c r="G28" s="26" t="s">
        <v>104</v>
      </c>
      <c r="H28" s="81">
        <v>3042444.64</v>
      </c>
      <c r="I28" s="82">
        <f>H28-J28</f>
        <v>3042444.64</v>
      </c>
      <c r="J28" s="172">
        <v>0</v>
      </c>
      <c r="K28" s="17" t="s">
        <v>143</v>
      </c>
      <c r="L28" s="26" t="s">
        <v>106</v>
      </c>
      <c r="M28" s="26" t="s">
        <v>107</v>
      </c>
      <c r="N28" s="42"/>
    </row>
    <row r="29" spans="1:14" ht="75.75">
      <c r="A29" s="40" t="s">
        <v>144</v>
      </c>
      <c r="B29" s="18"/>
      <c r="C29" s="81">
        <v>1900000</v>
      </c>
      <c r="D29" s="82">
        <v>1900000</v>
      </c>
      <c r="E29" s="82">
        <v>2218125</v>
      </c>
      <c r="F29" s="24">
        <v>46614</v>
      </c>
      <c r="G29" s="26" t="s">
        <v>104</v>
      </c>
      <c r="H29" s="81">
        <v>2040968.55</v>
      </c>
      <c r="I29" s="82">
        <f>H29-J29</f>
        <v>888966.47</v>
      </c>
      <c r="J29" s="172">
        <v>1152002.08</v>
      </c>
      <c r="K29" s="17" t="s">
        <v>145</v>
      </c>
      <c r="L29" s="26" t="s">
        <v>106</v>
      </c>
      <c r="M29" s="26" t="s">
        <v>107</v>
      </c>
      <c r="N29" s="42"/>
    </row>
    <row r="30" spans="1:14" s="2" customFormat="1" ht="36" customHeight="1">
      <c r="A30" s="119" t="s">
        <v>146</v>
      </c>
      <c r="B30" s="120"/>
      <c r="C30" s="121">
        <f>SUM(C27:C29)</f>
        <v>9170000</v>
      </c>
      <c r="D30" s="121">
        <f>SUM(D27:D29)</f>
        <v>6915000</v>
      </c>
      <c r="E30" s="121">
        <f>SUM(E27:E29)</f>
        <v>7480232.5</v>
      </c>
      <c r="F30" s="122"/>
      <c r="G30" s="123"/>
      <c r="H30" s="121">
        <f>SUM(H27:H29)</f>
        <v>9583413.1900000013</v>
      </c>
      <c r="I30" s="121">
        <f>SUM(I27:I29)</f>
        <v>8431411.1100000013</v>
      </c>
      <c r="J30" s="121">
        <f>SUM(J27:J29)</f>
        <v>1152002.08</v>
      </c>
      <c r="K30" s="124"/>
      <c r="L30" s="123"/>
      <c r="M30" s="123"/>
      <c r="N30" s="125"/>
    </row>
    <row r="31" spans="1:14" s="2" customFormat="1" ht="35.450000000000003" customHeight="1" thickBot="1">
      <c r="A31" s="102"/>
      <c r="B31" s="97"/>
      <c r="C31" s="95"/>
      <c r="D31" s="95"/>
      <c r="E31" s="95"/>
      <c r="F31" s="100"/>
      <c r="G31" s="98"/>
      <c r="H31" s="95"/>
      <c r="I31" s="95"/>
      <c r="J31" s="101"/>
      <c r="K31" s="92"/>
      <c r="L31" s="98"/>
      <c r="M31" s="98"/>
      <c r="N31" s="93"/>
    </row>
    <row r="32" spans="1:14" ht="28.5" customHeight="1">
      <c r="A32" s="126" t="s">
        <v>147</v>
      </c>
      <c r="B32" s="127"/>
      <c r="C32" s="127"/>
      <c r="D32" s="127"/>
      <c r="E32" s="127"/>
      <c r="F32" s="127"/>
      <c r="G32" s="127"/>
      <c r="H32" s="127"/>
      <c r="I32" s="127"/>
      <c r="J32" s="127"/>
      <c r="K32" s="127"/>
      <c r="L32" s="128"/>
      <c r="M32" s="129"/>
      <c r="N32" s="130"/>
    </row>
    <row r="33" spans="1:14" ht="45.75">
      <c r="A33" s="40" t="s">
        <v>148</v>
      </c>
      <c r="B33" s="17"/>
      <c r="C33" s="79">
        <v>8000000</v>
      </c>
      <c r="D33" s="79">
        <v>5630000</v>
      </c>
      <c r="E33" s="79">
        <v>6936512.5599999996</v>
      </c>
      <c r="F33" s="23">
        <v>49157</v>
      </c>
      <c r="G33" s="26" t="s">
        <v>149</v>
      </c>
      <c r="H33" s="83">
        <v>8079166.5499999998</v>
      </c>
      <c r="I33" s="84">
        <f>H33-J33</f>
        <v>8079166.5499999998</v>
      </c>
      <c r="J33" s="85">
        <v>0</v>
      </c>
      <c r="K33" s="17" t="s">
        <v>150</v>
      </c>
      <c r="L33" s="25" t="s">
        <v>151</v>
      </c>
      <c r="M33" s="25" t="s">
        <v>107</v>
      </c>
      <c r="N33" s="41"/>
    </row>
    <row r="34" spans="1:14" ht="45.75">
      <c r="A34" s="40" t="s">
        <v>152</v>
      </c>
      <c r="B34" s="18"/>
      <c r="C34" s="61">
        <v>35185000</v>
      </c>
      <c r="D34" s="61">
        <v>34185000</v>
      </c>
      <c r="E34" s="61">
        <v>43779475</v>
      </c>
      <c r="F34" s="24">
        <v>49522</v>
      </c>
      <c r="G34" s="26" t="s">
        <v>149</v>
      </c>
      <c r="H34" s="61">
        <v>38066563.649999999</v>
      </c>
      <c r="I34" s="61">
        <v>38066563.649999999</v>
      </c>
      <c r="J34" s="28">
        <f t="shared" si="0"/>
        <v>0</v>
      </c>
      <c r="K34" s="17" t="s">
        <v>153</v>
      </c>
      <c r="L34" s="25" t="s">
        <v>151</v>
      </c>
      <c r="M34" s="25" t="s">
        <v>107</v>
      </c>
      <c r="N34" s="41"/>
    </row>
    <row r="35" spans="1:14" ht="45.75">
      <c r="A35" s="40" t="s">
        <v>154</v>
      </c>
      <c r="B35" s="18"/>
      <c r="C35" s="61">
        <v>32785000</v>
      </c>
      <c r="D35" s="61">
        <v>23575000</v>
      </c>
      <c r="E35" s="61">
        <v>34896675</v>
      </c>
      <c r="F35" s="24">
        <v>50983</v>
      </c>
      <c r="G35" s="26" t="s">
        <v>149</v>
      </c>
      <c r="H35" s="61">
        <v>36383016.390000001</v>
      </c>
      <c r="I35" s="61">
        <f>H35</f>
        <v>36383016.390000001</v>
      </c>
      <c r="J35" s="28">
        <f>H35-I35</f>
        <v>0</v>
      </c>
      <c r="K35" s="17" t="s">
        <v>153</v>
      </c>
      <c r="L35" s="25" t="s">
        <v>151</v>
      </c>
      <c r="M35" s="25" t="s">
        <v>107</v>
      </c>
      <c r="N35" s="41"/>
    </row>
    <row r="36" spans="1:14" s="2" customFormat="1" ht="35.1" customHeight="1">
      <c r="A36" s="131" t="s">
        <v>155</v>
      </c>
      <c r="B36" s="132"/>
      <c r="C36" s="133">
        <f>SUM(C33:C35)</f>
        <v>75970000</v>
      </c>
      <c r="D36" s="133">
        <f>SUM(D33:D35)</f>
        <v>63390000</v>
      </c>
      <c r="E36" s="133">
        <f>SUM(E33:E35)</f>
        <v>85612662.560000002</v>
      </c>
      <c r="F36" s="133"/>
      <c r="G36" s="134"/>
      <c r="H36" s="133">
        <f>SUM(H33:H35)</f>
        <v>82528746.590000004</v>
      </c>
      <c r="I36" s="133">
        <f>SUM(I33:I35)</f>
        <v>82528746.590000004</v>
      </c>
      <c r="J36" s="133">
        <f>SUM(J33:J35)</f>
        <v>0</v>
      </c>
      <c r="K36" s="132"/>
      <c r="L36" s="135"/>
      <c r="M36" s="135"/>
      <c r="N36" s="136"/>
    </row>
    <row r="37" spans="1:14" s="2" customFormat="1" ht="34.5" customHeight="1" thickBot="1">
      <c r="A37" s="99"/>
      <c r="B37" s="94"/>
      <c r="C37" s="95"/>
      <c r="D37" s="95"/>
      <c r="E37" s="95"/>
      <c r="F37" s="95"/>
      <c r="G37" s="96"/>
      <c r="H37" s="95"/>
      <c r="I37" s="95"/>
      <c r="J37" s="95"/>
      <c r="K37" s="97"/>
      <c r="L37" s="98"/>
      <c r="M37" s="98"/>
      <c r="N37" s="93"/>
    </row>
    <row r="38" spans="1:14" ht="36.75" customHeight="1">
      <c r="A38" s="137" t="s">
        <v>156</v>
      </c>
      <c r="B38" s="138"/>
      <c r="C38" s="138"/>
      <c r="D38" s="138"/>
      <c r="E38" s="138"/>
      <c r="F38" s="138"/>
      <c r="G38" s="138"/>
      <c r="H38" s="138"/>
      <c r="I38" s="138"/>
      <c r="J38" s="138"/>
      <c r="K38" s="138"/>
      <c r="L38" s="139"/>
      <c r="M38" s="140"/>
      <c r="N38" s="141"/>
    </row>
    <row r="39" spans="1:14" ht="60.75">
      <c r="A39" s="40" t="s">
        <v>157</v>
      </c>
      <c r="B39" s="17" t="s">
        <v>158</v>
      </c>
      <c r="C39" s="81">
        <v>10140000</v>
      </c>
      <c r="D39" s="81">
        <v>1345000</v>
      </c>
      <c r="E39" s="81">
        <v>1368941</v>
      </c>
      <c r="F39" s="24">
        <v>45153</v>
      </c>
      <c r="G39" s="26" t="s">
        <v>149</v>
      </c>
      <c r="H39" s="81">
        <v>10050442.92</v>
      </c>
      <c r="I39" s="81">
        <v>10050442.92</v>
      </c>
      <c r="J39" s="78">
        <f t="shared" si="0"/>
        <v>0</v>
      </c>
      <c r="K39" s="17" t="s">
        <v>159</v>
      </c>
      <c r="L39" s="26" t="s">
        <v>160</v>
      </c>
      <c r="M39" s="26" t="s">
        <v>161</v>
      </c>
      <c r="N39" s="42" t="s">
        <v>162</v>
      </c>
    </row>
    <row r="40" spans="1:14" ht="60.75">
      <c r="A40" s="40" t="s">
        <v>163</v>
      </c>
      <c r="B40" s="17" t="s">
        <v>158</v>
      </c>
      <c r="C40" s="81">
        <v>21310000</v>
      </c>
      <c r="D40" s="81">
        <v>20280000</v>
      </c>
      <c r="E40" s="81">
        <v>28007840</v>
      </c>
      <c r="F40" s="24">
        <v>52824</v>
      </c>
      <c r="G40" s="26" t="s">
        <v>149</v>
      </c>
      <c r="H40" s="81">
        <v>21178805.809999999</v>
      </c>
      <c r="I40" s="82">
        <f>H40</f>
        <v>21178805.809999999</v>
      </c>
      <c r="J40" s="78">
        <f>H40-I40</f>
        <v>0</v>
      </c>
      <c r="K40" s="17" t="s">
        <v>164</v>
      </c>
      <c r="L40" s="26" t="s">
        <v>160</v>
      </c>
      <c r="M40" s="26" t="s">
        <v>161</v>
      </c>
      <c r="N40" s="42" t="s">
        <v>162</v>
      </c>
    </row>
    <row r="41" spans="1:14" ht="60.75">
      <c r="A41" s="40" t="s">
        <v>165</v>
      </c>
      <c r="B41" s="17" t="s">
        <v>158</v>
      </c>
      <c r="C41" s="81">
        <v>20695000</v>
      </c>
      <c r="D41" s="81">
        <v>20695000</v>
      </c>
      <c r="E41" s="81">
        <v>27962898.5</v>
      </c>
      <c r="F41" s="24">
        <v>53554</v>
      </c>
      <c r="G41" s="26" t="s">
        <v>149</v>
      </c>
      <c r="H41" s="81">
        <v>20557809.91</v>
      </c>
      <c r="I41" s="82">
        <v>20557809.91</v>
      </c>
      <c r="J41" s="78">
        <v>0</v>
      </c>
      <c r="K41" s="17" t="s">
        <v>164</v>
      </c>
      <c r="L41" s="26" t="s">
        <v>160</v>
      </c>
      <c r="M41" s="26" t="s">
        <v>161</v>
      </c>
      <c r="N41" s="42" t="s">
        <v>162</v>
      </c>
    </row>
    <row r="42" spans="1:14" s="2" customFormat="1" ht="34.5" customHeight="1">
      <c r="A42" s="142" t="s">
        <v>166</v>
      </c>
      <c r="B42" s="143"/>
      <c r="C42" s="144">
        <f>SUM(C39:C41)</f>
        <v>52145000</v>
      </c>
      <c r="D42" s="144">
        <f>SUM(D39:D41)</f>
        <v>42320000</v>
      </c>
      <c r="E42" s="144">
        <f>SUM(E39:E41)</f>
        <v>57339679.5</v>
      </c>
      <c r="F42" s="145"/>
      <c r="G42" s="146"/>
      <c r="H42" s="144">
        <f>SUM(H39:H41)</f>
        <v>51787058.640000001</v>
      </c>
      <c r="I42" s="144">
        <f>SUM(I39:I41)</f>
        <v>51787058.640000001</v>
      </c>
      <c r="J42" s="144">
        <f>SUM(J39:J41)</f>
        <v>0</v>
      </c>
      <c r="K42" s="143"/>
      <c r="L42" s="146"/>
      <c r="M42" s="146"/>
      <c r="N42" s="147"/>
    </row>
    <row r="43" spans="1:14" s="2" customFormat="1" ht="34.5" customHeight="1" thickBot="1">
      <c r="A43" s="105"/>
      <c r="B43" s="97"/>
      <c r="C43" s="95"/>
      <c r="D43" s="95"/>
      <c r="E43" s="95"/>
      <c r="F43" s="100"/>
      <c r="G43" s="98"/>
      <c r="H43" s="95"/>
      <c r="I43" s="95"/>
      <c r="J43" s="95"/>
      <c r="K43" s="97"/>
      <c r="L43" s="98"/>
      <c r="M43" s="98"/>
      <c r="N43" s="106"/>
    </row>
    <row r="44" spans="1:14" ht="28.5" customHeight="1">
      <c r="A44" s="174" t="s">
        <v>167</v>
      </c>
      <c r="B44" s="175"/>
      <c r="C44" s="175"/>
      <c r="D44" s="175"/>
      <c r="E44" s="175"/>
      <c r="F44" s="175"/>
      <c r="G44" s="175"/>
      <c r="H44" s="175"/>
      <c r="I44" s="175"/>
      <c r="J44" s="175"/>
      <c r="K44" s="175"/>
      <c r="L44" s="176"/>
      <c r="M44" s="177"/>
      <c r="N44" s="178"/>
    </row>
    <row r="45" spans="1:14" ht="60.75">
      <c r="A45" s="53" t="s">
        <v>168</v>
      </c>
      <c r="B45" s="17" t="s">
        <v>158</v>
      </c>
      <c r="C45" s="62">
        <v>27000000</v>
      </c>
      <c r="D45" s="62">
        <v>27000000</v>
      </c>
      <c r="E45" s="62">
        <v>32384190</v>
      </c>
      <c r="F45" s="31">
        <v>52093</v>
      </c>
      <c r="G45" s="27" t="s">
        <v>149</v>
      </c>
      <c r="H45" s="62">
        <v>27000000</v>
      </c>
      <c r="I45" s="62">
        <v>0</v>
      </c>
      <c r="J45" s="172">
        <f t="shared" ref="J45" si="2">H45-I45</f>
        <v>27000000</v>
      </c>
      <c r="K45" s="173" t="s">
        <v>169</v>
      </c>
      <c r="L45" s="27"/>
      <c r="M45" s="27"/>
      <c r="N45" s="54"/>
    </row>
    <row r="46" spans="1:14" s="2" customFormat="1" ht="28.5" customHeight="1">
      <c r="A46" s="179" t="s">
        <v>170</v>
      </c>
      <c r="B46" s="180"/>
      <c r="C46" s="181">
        <f>SUM(C45:C45)</f>
        <v>27000000</v>
      </c>
      <c r="D46" s="181">
        <f>SUM(D45:D45)</f>
        <v>27000000</v>
      </c>
      <c r="E46" s="181">
        <f>SUM(E45:E45)</f>
        <v>32384190</v>
      </c>
      <c r="F46" s="181"/>
      <c r="G46" s="181"/>
      <c r="H46" s="181">
        <f>SUM(H45:H45)</f>
        <v>27000000</v>
      </c>
      <c r="I46" s="181">
        <f>SUM(I45:I45)</f>
        <v>0</v>
      </c>
      <c r="J46" s="181">
        <f>SUM(J45:J45)</f>
        <v>27000000</v>
      </c>
      <c r="K46" s="182"/>
      <c r="L46" s="183"/>
      <c r="M46" s="183"/>
      <c r="N46" s="184"/>
    </row>
    <row r="47" spans="1:14" s="2" customFormat="1" ht="34.5" customHeight="1" thickBot="1">
      <c r="A47" s="107"/>
      <c r="B47" s="108"/>
      <c r="C47" s="109"/>
      <c r="D47" s="109"/>
      <c r="E47" s="109"/>
      <c r="F47" s="109"/>
      <c r="G47" s="109"/>
      <c r="H47" s="109"/>
      <c r="I47" s="109"/>
      <c r="J47" s="110"/>
      <c r="K47" s="111"/>
      <c r="L47" s="112"/>
      <c r="M47" s="112"/>
      <c r="N47" s="113"/>
    </row>
    <row r="48" spans="1:14" ht="31.5">
      <c r="A48" s="148" t="s">
        <v>171</v>
      </c>
      <c r="B48" s="149"/>
      <c r="C48" s="149"/>
      <c r="D48" s="149"/>
      <c r="E48" s="149"/>
      <c r="F48" s="149"/>
      <c r="G48" s="149"/>
      <c r="H48" s="149"/>
      <c r="I48" s="149"/>
      <c r="J48" s="149"/>
      <c r="K48" s="149"/>
      <c r="L48" s="150"/>
      <c r="M48" s="151"/>
      <c r="N48" s="152"/>
    </row>
    <row r="49" spans="1:15" ht="60.75">
      <c r="A49" s="40" t="s">
        <v>172</v>
      </c>
      <c r="B49" s="18"/>
      <c r="C49" s="61">
        <v>4455000</v>
      </c>
      <c r="D49" s="61">
        <v>1815000</v>
      </c>
      <c r="E49" s="61">
        <v>1925900</v>
      </c>
      <c r="F49" s="24">
        <v>45627</v>
      </c>
      <c r="G49" s="26" t="s">
        <v>149</v>
      </c>
      <c r="H49" s="61">
        <v>4902275.1100000003</v>
      </c>
      <c r="I49" s="61">
        <v>4902275.1100000003</v>
      </c>
      <c r="J49" s="28">
        <f t="shared" si="0"/>
        <v>0</v>
      </c>
      <c r="K49" s="17" t="s">
        <v>173</v>
      </c>
      <c r="L49" s="26"/>
      <c r="M49" s="26" t="s">
        <v>174</v>
      </c>
      <c r="N49" s="42" t="s">
        <v>174</v>
      </c>
    </row>
    <row r="50" spans="1:15" ht="60.75">
      <c r="A50" s="40" t="s">
        <v>175</v>
      </c>
      <c r="B50" s="18"/>
      <c r="C50" s="61">
        <v>5560000</v>
      </c>
      <c r="D50" s="61">
        <v>5560000</v>
      </c>
      <c r="E50" s="61">
        <v>7719400</v>
      </c>
      <c r="F50" s="24">
        <v>50375</v>
      </c>
      <c r="G50" s="26" t="s">
        <v>149</v>
      </c>
      <c r="H50" s="61">
        <v>6615545.1500000004</v>
      </c>
      <c r="I50" s="61">
        <v>6615545.1500000004</v>
      </c>
      <c r="J50" s="28">
        <v>0</v>
      </c>
      <c r="K50" s="17" t="s">
        <v>176</v>
      </c>
      <c r="L50" s="26"/>
      <c r="M50" s="26" t="s">
        <v>174</v>
      </c>
      <c r="N50" s="42" t="s">
        <v>174</v>
      </c>
    </row>
    <row r="51" spans="1:15" s="2" customFormat="1" ht="36" customHeight="1">
      <c r="A51" s="153" t="s">
        <v>177</v>
      </c>
      <c r="B51" s="154"/>
      <c r="C51" s="155">
        <f>SUM(C49:C50)</f>
        <v>10015000</v>
      </c>
      <c r="D51" s="155">
        <f>SUM(D49:D50)</f>
        <v>7375000</v>
      </c>
      <c r="E51" s="155">
        <f>SUM(E49:E50)</f>
        <v>9645300</v>
      </c>
      <c r="F51" s="156"/>
      <c r="G51" s="157"/>
      <c r="H51" s="155">
        <f>SUM(H49:H50)</f>
        <v>11517820.260000002</v>
      </c>
      <c r="I51" s="155">
        <f>SUM(I49:I50)</f>
        <v>11517820.260000002</v>
      </c>
      <c r="J51" s="158">
        <f>SUM(J49:J50)</f>
        <v>0</v>
      </c>
      <c r="K51" s="159"/>
      <c r="L51" s="157"/>
      <c r="M51" s="157"/>
      <c r="N51" s="160"/>
    </row>
    <row r="52" spans="1:15" s="2" customFormat="1" ht="35.450000000000003" customHeight="1" thickBot="1">
      <c r="A52" s="99"/>
      <c r="B52" s="94"/>
      <c r="C52" s="95"/>
      <c r="D52" s="95"/>
      <c r="E52" s="95"/>
      <c r="F52" s="100"/>
      <c r="G52" s="98"/>
      <c r="H52" s="95"/>
      <c r="I52" s="95"/>
      <c r="J52" s="101"/>
      <c r="K52" s="92"/>
      <c r="L52" s="98"/>
      <c r="M52" s="98"/>
      <c r="N52" s="93"/>
    </row>
    <row r="53" spans="1:15" ht="28.5" customHeight="1">
      <c r="A53" s="161" t="s">
        <v>178</v>
      </c>
      <c r="B53" s="162"/>
      <c r="C53" s="162"/>
      <c r="D53" s="162"/>
      <c r="E53" s="162"/>
      <c r="F53" s="162"/>
      <c r="G53" s="162"/>
      <c r="H53" s="162"/>
      <c r="I53" s="162"/>
      <c r="J53" s="162"/>
      <c r="K53" s="162"/>
      <c r="L53" s="163"/>
      <c r="M53" s="164"/>
      <c r="N53" s="165"/>
    </row>
    <row r="54" spans="1:15" ht="15.75">
      <c r="A54" s="53" t="s">
        <v>179</v>
      </c>
      <c r="B54" s="30"/>
      <c r="C54" s="62">
        <v>2998496.39</v>
      </c>
      <c r="D54" s="62">
        <v>311361.99</v>
      </c>
      <c r="E54" s="62">
        <v>314037.11</v>
      </c>
      <c r="F54" s="31">
        <v>44846</v>
      </c>
      <c r="G54" s="27" t="s">
        <v>104</v>
      </c>
      <c r="H54" s="62">
        <v>2998496.39</v>
      </c>
      <c r="I54" s="62">
        <f>H54</f>
        <v>2998496.39</v>
      </c>
      <c r="J54" s="78">
        <f t="shared" ref="J54:J56" si="3">H54-I54</f>
        <v>0</v>
      </c>
      <c r="K54" s="30" t="s">
        <v>180</v>
      </c>
      <c r="L54" s="27"/>
      <c r="M54" s="27"/>
      <c r="N54" s="54"/>
    </row>
    <row r="55" spans="1:15" ht="15.75">
      <c r="A55" s="53" t="s">
        <v>181</v>
      </c>
      <c r="B55" s="30"/>
      <c r="C55" s="62">
        <v>2982547.85</v>
      </c>
      <c r="D55" s="62">
        <v>630386.94999999995</v>
      </c>
      <c r="E55" s="62">
        <v>644355.96</v>
      </c>
      <c r="F55" s="31">
        <v>45144</v>
      </c>
      <c r="G55" s="27" t="s">
        <v>104</v>
      </c>
      <c r="H55" s="62">
        <v>2982547.85</v>
      </c>
      <c r="I55" s="62">
        <f>H55</f>
        <v>2982547.85</v>
      </c>
      <c r="J55" s="78">
        <f t="shared" si="3"/>
        <v>0</v>
      </c>
      <c r="K55" s="30" t="s">
        <v>180</v>
      </c>
      <c r="L55" s="27"/>
      <c r="M55" s="27"/>
      <c r="N55" s="54"/>
    </row>
    <row r="56" spans="1:15" ht="15.75">
      <c r="A56" s="53" t="s">
        <v>182</v>
      </c>
      <c r="B56" s="30"/>
      <c r="C56" s="62">
        <v>2900000</v>
      </c>
      <c r="D56" s="62">
        <v>1190290.8799999999</v>
      </c>
      <c r="E56" s="62">
        <v>1219024.3600000001</v>
      </c>
      <c r="F56" s="31">
        <v>45505</v>
      </c>
      <c r="G56" s="27" t="s">
        <v>104</v>
      </c>
      <c r="H56" s="62">
        <v>2900000</v>
      </c>
      <c r="I56" s="62">
        <v>2900000</v>
      </c>
      <c r="J56" s="78">
        <f t="shared" si="3"/>
        <v>0</v>
      </c>
      <c r="K56" s="30" t="s">
        <v>180</v>
      </c>
      <c r="L56" s="27"/>
      <c r="M56" s="27"/>
      <c r="N56" s="54"/>
    </row>
    <row r="57" spans="1:15" s="2" customFormat="1" ht="28.5" customHeight="1">
      <c r="A57" s="166" t="s">
        <v>170</v>
      </c>
      <c r="B57" s="167"/>
      <c r="C57" s="168">
        <f>SUM(C54:C56)</f>
        <v>8881044.2400000002</v>
      </c>
      <c r="D57" s="168">
        <f>SUM(D54:D56)</f>
        <v>2132039.8199999998</v>
      </c>
      <c r="E57" s="168">
        <f>SUM(E54:E56)</f>
        <v>2177417.4300000002</v>
      </c>
      <c r="F57" s="168"/>
      <c r="G57" s="168"/>
      <c r="H57" s="168">
        <f>SUM(H54:H56)</f>
        <v>8881044.2400000002</v>
      </c>
      <c r="I57" s="168">
        <f>SUM(I54:I56)</f>
        <v>8881044.2400000002</v>
      </c>
      <c r="J57" s="168">
        <f>SUM(J54:J56)</f>
        <v>0</v>
      </c>
      <c r="K57" s="169"/>
      <c r="L57" s="170"/>
      <c r="M57" s="170"/>
      <c r="N57" s="171"/>
    </row>
    <row r="58" spans="1:15" s="2" customFormat="1" ht="34.5" customHeight="1" thickBot="1">
      <c r="A58" s="107"/>
      <c r="B58" s="108"/>
      <c r="C58" s="109"/>
      <c r="D58" s="109"/>
      <c r="E58" s="109"/>
      <c r="F58" s="109"/>
      <c r="G58" s="109"/>
      <c r="H58" s="109"/>
      <c r="I58" s="109"/>
      <c r="J58" s="110"/>
      <c r="K58" s="111"/>
      <c r="L58" s="112"/>
      <c r="M58" s="112"/>
      <c r="N58" s="113"/>
    </row>
    <row r="59" spans="1:15" s="2" customFormat="1" ht="28.5" customHeight="1" thickBot="1">
      <c r="A59" s="63" t="s">
        <v>183</v>
      </c>
      <c r="B59" s="64"/>
      <c r="C59" s="69">
        <f>C46+C51+C42+C36+C24+C30+C57</f>
        <v>619781044.24000001</v>
      </c>
      <c r="D59" s="69">
        <f>D46+D51+D42+D36+D24+D30+D57</f>
        <v>459597039.81999999</v>
      </c>
      <c r="E59" s="69">
        <f>E46+E51+E42+E36+E24+E30+E57</f>
        <v>611971758.67999995</v>
      </c>
      <c r="F59" s="65"/>
      <c r="G59" s="66"/>
      <c r="H59" s="69">
        <f t="shared" ref="H59:I59" si="4">H46+H51+H42+H36+H24+H30+H57</f>
        <v>652802780.87000012</v>
      </c>
      <c r="I59" s="69">
        <f t="shared" si="4"/>
        <v>561825310.61000001</v>
      </c>
      <c r="J59" s="69">
        <f>J46+J51+J42+J36+J24+J30+J57</f>
        <v>90977470.260000005</v>
      </c>
      <c r="K59" s="64"/>
      <c r="L59" s="66"/>
      <c r="M59" s="66"/>
      <c r="N59" s="67"/>
      <c r="O59" s="68"/>
    </row>
    <row r="60" spans="1:15" ht="15.75">
      <c r="A60" s="14"/>
      <c r="B60" s="32"/>
      <c r="C60" s="33"/>
      <c r="D60" s="33"/>
      <c r="E60" s="33"/>
      <c r="F60" s="34"/>
      <c r="G60" s="35"/>
      <c r="H60" s="33"/>
      <c r="I60" s="33"/>
      <c r="J60" s="36"/>
      <c r="K60" s="32"/>
      <c r="L60" s="35"/>
      <c r="M60" s="35"/>
      <c r="N60" s="32"/>
      <c r="O60" s="10"/>
    </row>
    <row r="61" spans="1:15" ht="15.75">
      <c r="A61" s="14"/>
      <c r="B61" s="32"/>
      <c r="C61" s="33"/>
      <c r="D61" s="33"/>
      <c r="E61" s="33"/>
      <c r="F61" s="33"/>
      <c r="G61" s="37"/>
      <c r="H61" s="33"/>
      <c r="I61" s="33"/>
      <c r="J61" s="36"/>
      <c r="K61" s="32"/>
      <c r="L61" s="35"/>
      <c r="M61" s="35"/>
      <c r="N61" s="32"/>
      <c r="O61" s="10"/>
    </row>
    <row r="62" spans="1:15">
      <c r="A62" s="103"/>
      <c r="B62" s="10"/>
      <c r="C62" s="10"/>
      <c r="D62" s="10"/>
      <c r="E62" s="10"/>
      <c r="F62" s="10"/>
      <c r="G62" s="10"/>
      <c r="H62" s="10"/>
      <c r="I62" s="10"/>
      <c r="J62" s="10"/>
      <c r="K62" s="10"/>
      <c r="L62" s="10"/>
      <c r="M62" s="10"/>
      <c r="N62" s="10"/>
      <c r="O62" s="10"/>
    </row>
  </sheetData>
  <mergeCells count="3">
    <mergeCell ref="A1:N1"/>
    <mergeCell ref="A2:N2"/>
    <mergeCell ref="A3:N3"/>
  </mergeCells>
  <hyperlinks>
    <hyperlink ref="B5" location="'6-Instructions and Glossary'!B22" display="If debt is conduit or component debt, enter related entity name here:" xr:uid="{00000000-0004-0000-0400-000000000000}"/>
  </hyperlinks>
  <pageMargins left="0.45" right="0.45" top="0.75" bottom="0.75" header="0.3" footer="0.3"/>
  <pageSetup paperSize="17" scale="58" fitToHeight="0" orientation="landscape" r:id="rId1"/>
  <headerFooter>
    <oddHeader>&amp;C3 - Individual Debt Obligations</oddHeader>
    <oddFooter>Page &amp;P of &amp;N</oddFooter>
  </headerFooter>
  <rowBreaks count="4" manualBreakCount="4">
    <brk id="14" max="16383" man="1"/>
    <brk id="18" max="16383" man="1"/>
    <brk id="22" max="14" man="1"/>
    <brk id="40"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Sheet2!$A$11:$A$12</xm:f>
          </x14:formula1>
          <xm:sqref>G59:G60 G33:G37 G7:G31 G39:G47 G54:G56 G49:G52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workbookViewId="0">
      <selection activeCell="A11" sqref="A11"/>
    </sheetView>
  </sheetViews>
  <sheetFormatPr defaultRowHeight="15"/>
  <sheetData>
    <row r="1" spans="1:2">
      <c r="A1" t="s">
        <v>55</v>
      </c>
    </row>
    <row r="2" spans="1:2">
      <c r="A2" t="s">
        <v>56</v>
      </c>
    </row>
    <row r="3" spans="1:2">
      <c r="A3" t="s">
        <v>184</v>
      </c>
    </row>
    <row r="4" spans="1:2">
      <c r="A4" s="9" t="s">
        <v>185</v>
      </c>
      <c r="B4" s="10"/>
    </row>
    <row r="5" spans="1:2">
      <c r="A5" s="11" t="s">
        <v>186</v>
      </c>
      <c r="B5" s="10"/>
    </row>
    <row r="6" spans="1:2">
      <c r="A6" s="9" t="s">
        <v>187</v>
      </c>
      <c r="B6" s="10"/>
    </row>
    <row r="7" spans="1:2">
      <c r="A7" s="10"/>
      <c r="B7" s="10"/>
    </row>
    <row r="11" spans="1:2">
      <c r="A11" t="s">
        <v>104</v>
      </c>
    </row>
    <row r="12" spans="1:2">
      <c r="A12"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2b4d396-253e-4f3e-a9a9-94dca28b00ba" xsi:nil="true"/>
    <lcf76f155ced4ddcb4097134ff3c332f xmlns="5b1acadb-21fe-49d4-9115-06a8879e708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17F271CE5E004CA351383BD96CAC3F" ma:contentTypeVersion="16" ma:contentTypeDescription="Create a new document." ma:contentTypeScope="" ma:versionID="5cf325d417fce64325fd467ca86f6b1b">
  <xsd:schema xmlns:xsd="http://www.w3.org/2001/XMLSchema" xmlns:xs="http://www.w3.org/2001/XMLSchema" xmlns:p="http://schemas.microsoft.com/office/2006/metadata/properties" xmlns:ns1="http://schemas.microsoft.com/sharepoint/v3" xmlns:ns2="5b1acadb-21fe-49d4-9115-06a8879e7081" xmlns:ns3="53c91f86-9685-4093-a492-6a5ff9ec6193" xmlns:ns4="42b4d396-253e-4f3e-a9a9-94dca28b00ba" targetNamespace="http://schemas.microsoft.com/office/2006/metadata/properties" ma:root="true" ma:fieldsID="bde6e1ee0ffa051e75a633633f0ca8bf" ns1:_="" ns2:_="" ns3:_="" ns4:_="">
    <xsd:import namespace="http://schemas.microsoft.com/sharepoint/v3"/>
    <xsd:import namespace="5b1acadb-21fe-49d4-9115-06a8879e7081"/>
    <xsd:import namespace="53c91f86-9685-4093-a492-6a5ff9ec6193"/>
    <xsd:import namespace="42b4d396-253e-4f3e-a9a9-94dca28b00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1acadb-21fe-49d4-9115-06a8879e7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8affcb8-ac74-4065-8a9b-1a096d3821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c91f86-9685-4093-a492-6a5ff9ec619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b4d396-253e-4f3e-a9a9-94dca28b00b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ebdfc1a-bc9e-4d34-b8a3-de7d19dd0e39}" ma:internalName="TaxCatchAll" ma:showField="CatchAllData" ma:web="53c91f86-9685-4093-a492-6a5ff9ec61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16BDC1-6319-4FEB-95E9-6A4DE3BD1BB7}"/>
</file>

<file path=customXml/itemProps2.xml><?xml version="1.0" encoding="utf-8"?>
<ds:datastoreItem xmlns:ds="http://schemas.openxmlformats.org/officeDocument/2006/customXml" ds:itemID="{7F1F8B16-A3D7-4D27-B0CF-0A6ED7A8BE84}"/>
</file>

<file path=customXml/itemProps3.xml><?xml version="1.0" encoding="utf-8"?>
<ds:datastoreItem xmlns:ds="http://schemas.openxmlformats.org/officeDocument/2006/customXml" ds:itemID="{C93DB564-F25E-4953-B5AB-DF7A63866AB8}"/>
</file>

<file path=docProps/app.xml><?xml version="1.0" encoding="utf-8"?>
<Properties xmlns="http://schemas.openxmlformats.org/officeDocument/2006/extended-properties" xmlns:vt="http://schemas.openxmlformats.org/officeDocument/2006/docPropsVTypes">
  <Application>Microsoft Excel Online</Application>
  <Manager/>
  <Company>Texas Comptroller of Public Accounts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Haley Wynn</dc:creator>
  <cp:keywords/>
  <dc:description/>
  <cp:lastModifiedBy>Liana Ellison</cp:lastModifiedBy>
  <cp:revision/>
  <dcterms:created xsi:type="dcterms:W3CDTF">2015-11-02T14:36:10Z</dcterms:created>
  <dcterms:modified xsi:type="dcterms:W3CDTF">2023-03-21T14:13:18Z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0x0101003E17F271CE5E004CA351383BD96CAC3F</vt:lpwstr>
  </property>
  <property fmtid="{D5CDD505-2E9C-101B-9397-08002B2CF9AE}" pid="3" name="Order">
    <vt:r8>100</vt:r8>
  </property>
  <property fmtid="{D5CDD505-2E9C-101B-9397-08002B2CF9AE}" pid="4" name="MediaServiceImageTags">
    <vt:lpwstr/>
  </property>
</Properties>
</file>