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Departments/Administrative Asst/Design/Website/Economic Development Page/"/>
    </mc:Choice>
  </mc:AlternateContent>
  <xr:revisionPtr revIDLastSave="5" documentId="8_{0879E4F2-5FBE-4B1F-ADF8-8FD013C2AFA1}" xr6:coauthVersionLast="47" xr6:coauthVersionMax="47" xr10:uidLastSave="{830F03D0-0AA6-4B25-86EE-F611DDB8A247}"/>
  <workbookProtection workbookAlgorithmName="SHA-512" workbookHashValue="PMTS/KpswiBEs056o2YZr916y/sF7kgJmaIsm5Xbi61b4YgF4Zqpi1PPksgzlgHYrwBMkPQ2bOMeVUIKZeudTA==" workbookSaltValue="dWWFWgg2h42FzAcu13f6NA==" workbookSpinCount="100000" lockStructure="1"/>
  <bookViews>
    <workbookView xWindow="-28920" yWindow="-120" windowWidth="29040" windowHeight="15840" xr2:uid="{69A8A7EE-3DE7-4A6E-A49B-28C1740E3B53}"/>
  </bookViews>
  <sheets>
    <sheet name="CC summary 9.30.22" sheetId="1" r:id="rId1"/>
  </sheets>
  <definedNames>
    <definedName name="_xlnm.Print_Area" localSheetId="0">'CC summary 9.30.22'!$A$1:$O$81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M61" i="1"/>
  <c r="M60" i="1"/>
  <c r="M62" i="1" s="1"/>
  <c r="M63" i="1" s="1"/>
  <c r="O55" i="1"/>
  <c r="L55" i="1"/>
  <c r="H55" i="1"/>
  <c r="G55" i="1"/>
  <c r="F55" i="1"/>
  <c r="O54" i="1"/>
  <c r="O52" i="1"/>
  <c r="N52" i="1"/>
  <c r="N55" i="1" s="1"/>
  <c r="N60" i="1" s="1"/>
  <c r="N62" i="1" s="1"/>
  <c r="N63" i="1" s="1"/>
  <c r="M52" i="1"/>
  <c r="M55" i="1" s="1"/>
  <c r="K52" i="1"/>
  <c r="K55" i="1" s="1"/>
  <c r="J52" i="1"/>
  <c r="I52" i="1"/>
  <c r="I55" i="1" s="1"/>
  <c r="H52" i="1"/>
  <c r="G52" i="1"/>
  <c r="F52" i="1"/>
  <c r="E52" i="1"/>
  <c r="E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tc={3B21D46A-4BDF-499B-BE2A-A1A022B9A2B4}</author>
  </authors>
  <commentList>
    <comment ref="I34" authorId="0" shapeId="0" xr:uid="{3B21D46A-4BDF-499B-BE2A-A1A022B9A2B4}">
      <text>
        <t>[Threaded comment]
Your version of Excel allows you to read this threaded comment; however, any edits to it will get removed if the file is opened in a newer version of Excel. Learn more: https://go.microsoft.com/fwlink/?linkid=870924
Comment:
    Pulled from last year's spreadsheet</t>
      </text>
    </comment>
  </commentList>
</comments>
</file>

<file path=xl/sharedStrings.xml><?xml version="1.0" encoding="utf-8"?>
<sst xmlns="http://schemas.openxmlformats.org/spreadsheetml/2006/main" count="300" uniqueCount="158">
  <si>
    <t>Company Name</t>
  </si>
  <si>
    <t>Term</t>
  </si>
  <si>
    <t>Type</t>
  </si>
  <si>
    <t>Summary</t>
  </si>
  <si>
    <t xml:space="preserve"># of EEs Req. </t>
  </si>
  <si>
    <t>Actual # of EEs Added</t>
  </si>
  <si>
    <t>Other Requirements</t>
  </si>
  <si>
    <t>Sales Tax Paid or Abated</t>
  </si>
  <si>
    <t>Prop Tax Paid or Abated</t>
  </si>
  <si>
    <t>Other Rebates</t>
  </si>
  <si>
    <t>EIPs         Paid</t>
  </si>
  <si>
    <r>
      <t>Total Paid or Abated to Date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</si>
  <si>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t>2021 Taxable Value</t>
  </si>
  <si>
    <t>Net Property Tax Paid to City Since Contract Inception</t>
  </si>
  <si>
    <t>Net Sales Tax Paid to City Since Contract Inception</t>
  </si>
  <si>
    <t>APPROVED &amp; ACTIVE AGREEMENTS</t>
  </si>
  <si>
    <t>Ametrine, Inc.</t>
  </si>
  <si>
    <t>2021-2030</t>
  </si>
  <si>
    <t>Lease and occupy Facilty at 900 E Old Settlers Blvd., Bldg 3, Suite #100 for at least 10 years. Invest $3.35 million for Real Property improvements and purchase new/relocate existing equipment with appraisal value of $5.3 million for Business Personal Property. Relocate/Create at least 140 jobs with average salary of $75,000 plus benefits. EIP of $345,000 over 5 years.</t>
  </si>
  <si>
    <t>n/a</t>
  </si>
  <si>
    <t>Bass Pro Outdoor World, LLC</t>
  </si>
  <si>
    <t>2013-2023</t>
  </si>
  <si>
    <t>Build 100,000 sq. ft. bldg.; Reimb. $500,000 for improvements &amp; 100% of 1 cent sales tax.</t>
  </si>
  <si>
    <t>confidential</t>
  </si>
  <si>
    <t>BGE, Inc.</t>
  </si>
  <si>
    <t>2019-2026</t>
  </si>
  <si>
    <t>Lease facility at 101 W. Louis Henna Blvd.; invest at least $975,000 in real property improvements and $950,000 in business personal property; employ at least 80  FTE's with average salary of at least $80,000; EIP's of $100,000 according to schedule.</t>
  </si>
  <si>
    <t>Cargill Meat Solutions Corp.</t>
  </si>
  <si>
    <t>2015-2023</t>
  </si>
  <si>
    <t>Distribution &amp; warehouse facility; min. $13,000,000 in improvements; 400 jobs by 2021; $400,000 in EIP's over 3 yrs.; 50% Property Tax rebate for 2017-2023.</t>
  </si>
  <si>
    <t>Chatsworth Products</t>
  </si>
  <si>
    <t>2018-2025</t>
  </si>
  <si>
    <t>Lease facility for 7 years; invest at least $1,200,000 to construct and/or install improvements; employ 40 FTE's; EIP of $50,000 over 2 years.</t>
  </si>
  <si>
    <t>ClearCorrect Operating, LLC</t>
  </si>
  <si>
    <t>Create 100 jobs, invest $1,500,000 in improvements; reimb. $120,000 + $30,000 for jobs over 120.</t>
  </si>
  <si>
    <r>
      <t>Crow Group Series, LLC</t>
    </r>
    <r>
      <rPr>
        <vertAlign val="superscript"/>
        <sz val="11"/>
        <color theme="1"/>
        <rFont val="Calibri"/>
        <family val="2"/>
        <scheme val="minor"/>
      </rPr>
      <t>2</t>
    </r>
  </si>
  <si>
    <t>2018-2023</t>
  </si>
  <si>
    <t>Investment $24,000,000 to construct 3 Class A office buildings - Phase I completed, Phase 2 complete by Dec. 2020, and Phase 3 complete by Dec. 2023.  ED loan of $2,200,000 with provisions for credits towards principal amount and forgiveness of interest if Crow complies with its development obligations.</t>
  </si>
  <si>
    <t>Boardwalk Technology LLC (East/West Manufacturing)</t>
  </si>
  <si>
    <t>2020-2026</t>
  </si>
  <si>
    <t>Constuct facility approximately 43,000 sq ft. Expend at least $5 million in Real Property improvements and $650,000 in Business Personal property. Retain 30 primary jobs and create 30 new primary jobs according to schedule.  EIP of $250,000 according to schedule.</t>
  </si>
  <si>
    <t>EastGroup Properties
Phase I</t>
  </si>
  <si>
    <t>2017-2024</t>
  </si>
  <si>
    <t>Construct 2 buildings, invest minimum of $7,000,000. EIP's of $91,000 according to schedule.</t>
  </si>
  <si>
    <t>EastGroup Properties
Phase 2</t>
  </si>
  <si>
    <t>Constuct 2 buildings (Bldg 3 &amp; 4). Expend at least $9 million in Real Property improvements. EIP of $96,000 according to schedule.</t>
  </si>
  <si>
    <t>Fisher-Rosemount                                            (Emerson)</t>
  </si>
  <si>
    <t>2022-2023</t>
  </si>
  <si>
    <t>Spend at least $9 million to complete &amp; install improvements. Add 50 to 60 new employees. EIP of $250,000 when permit is issued and EIP of $250,000 when CO is issued.</t>
  </si>
  <si>
    <t>HLI Solutions Inc.                (Formerly Hubbell Lighting, Inc.)</t>
  </si>
  <si>
    <t>Lease facility in City for a commercial lighting division for a minimum of 5 years. Invest at least $1 million in Real Property and $650,000 in Business Personal property by the completion of Year 1. Retain 15 jobs and create a minimum of 35 new jobs. Maintain 50 jobs total with an average salary of $120,000 per year by end of Year 3. EIP of $125,000 at conclusion of Year 3.</t>
  </si>
  <si>
    <t>APPROVED &amp; ACTIVE AGREEMENTS (Continued)</t>
  </si>
  <si>
    <t>Kalahari Resorts &amp; Convention</t>
  </si>
  <si>
    <t>2016 - 2061</t>
  </si>
  <si>
    <t>Construct public improvements and convention center.  After debt service is paid, share certain revenues (State rebates, City HOT, 1% sales tax and property tax) - Years 1-10 75%/25%; Years 11 - 40 50%/50%.</t>
  </si>
  <si>
    <t>Phlur, Inc.</t>
  </si>
  <si>
    <t>2019-2025</t>
  </si>
  <si>
    <t>Lease space in bldg. at 900 E. Old Settlers Blvd; Invest $2,000,000 in facility improvements; $650,000 in bus. personal property; $75,000 EIP's according to schedule.</t>
  </si>
  <si>
    <r>
      <t>RRTX Lake Creek Hotel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                        (Ruby)</t>
    </r>
  </si>
  <si>
    <t>Construct a boutique hotel and spend $4,500,000 in improvements; 25 jobs; EIP's based on HOT tax and property tax according to schedule NTE $440,000. A 1 year extension was approved by Council on 11/17/2022.</t>
  </si>
  <si>
    <t>SDC Austin                                                    (Sabey Data Center)</t>
  </si>
  <si>
    <t>2022-2028</t>
  </si>
  <si>
    <t>Demolish existing building by December 2022. Construct new building by June 2024. Invest at least $185 million in Real Property Improvements and $5 million in new equipment/Business Personal property. Create 20 new jobs with average annual salary of $90,000 plus benefits according to schedule. EIP of $500,000 after demo and second EIP of $500,000 after CO issued.</t>
  </si>
  <si>
    <t>Stonemill Hospitality          (Embassy Suites)</t>
  </si>
  <si>
    <t>2017-2028</t>
  </si>
  <si>
    <t xml:space="preserve">Construct hotel &amp; convention center. Invest at least $20 million in Real Property &amp; additions to Personal Property. Employ at least 60 full time emplyees. 57% of HOT tax rebated, not to exceed $4 million.  </t>
  </si>
  <si>
    <t>UPS</t>
  </si>
  <si>
    <t>2016-2026</t>
  </si>
  <si>
    <t>Purchase 50 acres, construct distribution facility, and invest approx. $70,000,000 in improvements to Real &amp; Personal Property; 314 jobs; $500,000 EIP's over 2 yrs.;
additional property tax EIP's 2019-2026.</t>
  </si>
  <si>
    <t>COMPLETED AGREEMENTS</t>
  </si>
  <si>
    <t>DMA                                               (Thermasol)</t>
  </si>
  <si>
    <t>2013-2019</t>
  </si>
  <si>
    <t>Purchase 27 acres; spend $3,500,000 on const.; create 45 jobs; $400,000 EIP.</t>
  </si>
  <si>
    <t>Fisher-Rosemount                               (Emerson)</t>
  </si>
  <si>
    <t>2011-2019</t>
  </si>
  <si>
    <t>Agreement for $1,000,000 EIP over 8 years.</t>
  </si>
  <si>
    <t>7181 hotel stays</t>
  </si>
  <si>
    <t>IKEA</t>
  </si>
  <si>
    <t>2005-2013</t>
  </si>
  <si>
    <t>Rebate 100% of 1% sales tax</t>
  </si>
  <si>
    <t>Tax Abate</t>
  </si>
  <si>
    <t>100% tax abatement of ad valorem taxes; NTE $5,000,000 aggregate of sales and property tax.</t>
  </si>
  <si>
    <t>Insys Therapeutics</t>
  </si>
  <si>
    <t>Invest $10,500,000; 41 jobs; EIP $150,000 + $50,000 job incentive</t>
  </si>
  <si>
    <t>Min. $10,500,000 in improvements; 5 yr. abatement.</t>
  </si>
  <si>
    <t>HMH Publishing</t>
  </si>
  <si>
    <t>2015-2021</t>
  </si>
  <si>
    <t>Lease space in Plaza's bldg. thru 2026; 270 jobs; min. $3,000,000 in improvements; $350,000 in EIP's over 4 yrs.  HMH did not meet EE req.  Council closed agreement early on 11/04/2021.</t>
  </si>
  <si>
    <t>2017-2019</t>
  </si>
  <si>
    <t>3 year tax abatement on personal property tax per schedule.</t>
  </si>
  <si>
    <t>Odyssey Technical
Solutions</t>
  </si>
  <si>
    <t>2015-2019</t>
  </si>
  <si>
    <t>Purchase property, construct facility &amp; improvements with a minimum cost of $4,000,000; transfer 48 jobs and add 7; $55,000 EIP within 30 days of CO; additional EIP of $1,000 per job retained or created by 12/31/16, NTE $55,000.</t>
  </si>
  <si>
    <t>2018-2019</t>
  </si>
  <si>
    <t>Minimum investment $4.000,000; job compliance; 4-yr. tax abatement per schedule.</t>
  </si>
  <si>
    <t>COMPLETED AGREEMENTS (Continued)</t>
  </si>
  <si>
    <t>Plaza</t>
  </si>
  <si>
    <t>Min. $14,250,000 to constr. facility &amp; lease majority to HMH; up to $25,000 site prep and permit fees waived; 10-yr. tax abatement per schedule.  Plaza abatement ties to HMH and HMH did not meet EE req. Council closed the agreeement on 11/4/2021.</t>
  </si>
  <si>
    <t>Ridge Development Co., LLC
(Industrial space fully occupied by Amazon)</t>
  </si>
  <si>
    <t>2018-2021</t>
  </si>
  <si>
    <t>Dev</t>
  </si>
  <si>
    <t>Development project which includes the extension of Chisholm Trail. Purchase land and construct one or more buildings containing at least 400,000 square feet; install equipment, facilities and improvements of distribution/light industrial space by Jan. 31, 2021.  $705,000 EIP's toward actual cost of project.</t>
  </si>
  <si>
    <t xml:space="preserve">Round Rock Property Inv. </t>
  </si>
  <si>
    <t>2013-2018</t>
  </si>
  <si>
    <t>Min. $7,000,000 improvements; 5-yr. lease w/South University; $50,000 in permits/fees waived.</t>
  </si>
  <si>
    <r>
      <t>Sovos Brands Intermediate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
(Michael Angelo's)</t>
    </r>
  </si>
  <si>
    <t>2019-2022</t>
  </si>
  <si>
    <t>Invest $11,000,000 in rehabilitation, new equipment and business personal property for the facility according to schedule; Provide 18 new jobs according to schedule; Project was closed out early and agreement was terminated by Council on 11/17/2022.</t>
  </si>
  <si>
    <r>
      <t>TOTKN, LLC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                                      (Round Rock Amp)</t>
    </r>
  </si>
  <si>
    <t>2018-2024</t>
  </si>
  <si>
    <t>Construct restaurant, bar, music venue, &amp; amphitheater. Spend at least $100 million to construct &amp; complete facility.  Project was closed out early and agreement was terminated by Council on 11/17/2022.</t>
  </si>
  <si>
    <r>
      <t>South University</t>
    </r>
    <r>
      <rPr>
        <vertAlign val="superscript"/>
        <sz val="11"/>
        <color theme="1"/>
        <rFont val="Calibri"/>
        <family val="2"/>
        <scheme val="minor"/>
      </rPr>
      <t>6</t>
    </r>
  </si>
  <si>
    <t>5 yr. lease from DAC; invest $3,000,000 in improvements; 45 jobs; $75,000 EIP for jobs at CO.</t>
  </si>
  <si>
    <t>SPG-Round Rock Premium Outlets</t>
  </si>
  <si>
    <t>2005-2010</t>
  </si>
  <si>
    <t>Reimbursement for road improvements related to Outlet Mall development.</t>
  </si>
  <si>
    <t>Reimbursement for relocation of electric transformer.</t>
  </si>
  <si>
    <t xml:space="preserve">Total confidential </t>
  </si>
  <si>
    <t>Total before Dell</t>
  </si>
  <si>
    <t>Dell</t>
  </si>
  <si>
    <t>1993-2053</t>
  </si>
  <si>
    <t>Property tax rebate and sales tax sharing</t>
  </si>
  <si>
    <t>Grand Total</t>
  </si>
  <si>
    <t>2022 total taxable value</t>
  </si>
  <si>
    <t>NOTES:</t>
  </si>
  <si>
    <t>All Other</t>
  </si>
  <si>
    <t>Total with Dell</t>
  </si>
  <si>
    <t>Except where noted, all are current with the annual requirements.</t>
  </si>
  <si>
    <t>Total Taxes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</si>
  <si>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Economic incentive payments, tax rebates, tax abatements and/or sales, HOT, mixed beverage, and/or</t>
    </r>
  </si>
  <si>
    <t>less incentives</t>
  </si>
  <si>
    <t xml:space="preserve">   property tax sharing.</t>
  </si>
  <si>
    <t>Net taxes</t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</si>
  <si>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As of December 31, 2020, Crow is in default.  Terms are under negotiation.</t>
    </r>
  </si>
  <si>
    <t>% Return</t>
  </si>
  <si>
    <r>
      <t xml:space="preserve">3 </t>
    </r>
    <r>
      <rPr>
        <sz val="11"/>
        <color theme="1"/>
        <rFont val="Calibri"/>
        <family val="2"/>
        <scheme val="minor"/>
      </rPr>
      <t xml:space="preserve">RRTX Lake Creek Hotel (Ruby) agreement was amended in FY22 to extend agreement 1 year.
</t>
    </r>
  </si>
  <si>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Sovos was in administrative non-compliance as of 9/30/22. Agreement terminated 11/17/2022.</t>
    </r>
  </si>
  <si>
    <r>
      <rPr>
        <vertAlign val="superscript"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TOTKN did not meet deadlines due to COVID. Agreement was terminated 11/17/2022.</t>
    </r>
  </si>
  <si>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South University is exempt from Personal Property tax as it is a private school.</t>
    </r>
  </si>
  <si>
    <t>EIPs       Paid</t>
  </si>
  <si>
    <t>2020 Taxable Value</t>
  </si>
  <si>
    <t xml:space="preserve">APPROVED &amp; PENDING AGREEMENTS </t>
  </si>
  <si>
    <t>200 E Austin Ave, LLC.</t>
  </si>
  <si>
    <t xml:space="preserve">Developer intends to construct a 2,650 SF Facility at 200 East Austin Avenue.  Invest at least $700,000 prior to 12/31/23. Concurrent with construction of Facility, install Real Property Improvements per Exhibit B. City to waive certain fees. </t>
  </si>
  <si>
    <t>Intownhomes, Ltd. 
(Depot Townhomes)</t>
  </si>
  <si>
    <t>Developer to acquire Depot Tracts.  City to design/construct McNeil extension and S. Lampasas extension.  City to reimburse developer for Bagdad Ave. work.  City to waive fees NTE $925,000, unless 7 years from effective date, COs for at least 70 dwelling units has not been issued.</t>
  </si>
  <si>
    <t>Investex II, LLC</t>
  </si>
  <si>
    <t>2020-2028</t>
  </si>
  <si>
    <t>Construct a cold storage and manufacturing facility containing at least 125,000 square feet on or before 12/31/22.  Invest at least $14,000,000 in purchasing real property and constructing the facility.  Create 60 primary jobs.  City will make EIP's of $375,000 according to schedule.</t>
  </si>
  <si>
    <t>M4 Greenlawn, LLC
(The District)</t>
  </si>
  <si>
    <t>2019-2041</t>
  </si>
  <si>
    <t>Construct a master-planned mixed-use project to include approximately 1,000,000 square feet of commercial office, hospitality, retail, service, residential and parking structure complex.  Developer intends to spend $200,000,000 to acquire, design and develop the project which will result in approximately 5,000 jobs.  City will reimburse developer up to $12,560,000 for the cost of the Public Improvements.</t>
  </si>
  <si>
    <t>KingsIsle Entertainment</t>
  </si>
  <si>
    <t>2021-2024</t>
  </si>
  <si>
    <t>Lease space in a building located at 2700 La Frontera.  Invest at least $42,000 in real property improvements and $458,000 in business personal property.  Employ at least 150 FTEs, with an average salary of at least $85,000. City will make EIPs of $100,000.</t>
  </si>
  <si>
    <t>Valex Corp.</t>
  </si>
  <si>
    <t>2022-2025</t>
  </si>
  <si>
    <t>Lease facility at 120 E. Old Settlers Blvd. for 7 years.  Invest $5 million in Real Property Improvements and $7 million in new equipment and Business Personal Property.  Create 75 new jobs.  City to make EIPs of $225,000 according to the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</si>
</sst>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DE19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horizontal="center" vertical="top" wrapText="1"/>
    </xf>
    <xf numFmtId="41" fontId="7" fillId="4" borderId="0" xfId="0" applyNumberFormat="1" applyFont="1" applyFill="1" applyAlignment="1">
      <alignment horizontal="right" vertical="top" wrapText="1"/>
    </xf>
    <xf numFmtId="41" fontId="7" fillId="4" borderId="0" xfId="0" applyNumberFormat="1" applyFont="1" applyFill="1" applyAlignment="1">
      <alignment vertical="top" wrapText="1"/>
    </xf>
    <xf numFmtId="164" fontId="7" fillId="4" borderId="0" xfId="1" applyNumberFormat="1" applyFont="1" applyFill="1" applyBorder="1" applyAlignment="1">
      <alignment horizontal="center" vertical="top"/>
    </xf>
    <xf numFmtId="0" fontId="7" fillId="4" borderId="0" xfId="0" applyFont="1" applyFill="1" applyAlignment="1">
      <alignment horizontal="right" vertical="top"/>
    </xf>
    <xf numFmtId="164" fontId="7" fillId="4" borderId="0" xfId="1" applyNumberFormat="1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41" fontId="7" fillId="0" borderId="0" xfId="0" applyNumberFormat="1" applyFont="1" applyAlignment="1">
      <alignment horizontal="right" vertical="top" wrapText="1"/>
    </xf>
    <xf numFmtId="41" fontId="7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right" vertical="top"/>
    </xf>
    <xf numFmtId="164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Alignment="1">
      <alignment vertical="top" wrapText="1"/>
    </xf>
    <xf numFmtId="164" fontId="7" fillId="0" borderId="0" xfId="1" applyNumberFormat="1" applyFont="1" applyAlignment="1">
      <alignment horizontal="right" vertical="top" wrapText="1"/>
    </xf>
    <xf numFmtId="0" fontId="0" fillId="0" borderId="0" xfId="0" applyAlignment="1">
      <alignment vertical="top"/>
    </xf>
    <xf numFmtId="42" fontId="7" fillId="0" borderId="0" xfId="1" applyNumberFormat="1" applyFont="1" applyBorder="1" applyAlignment="1">
      <alignment vertical="top"/>
    </xf>
    <xf numFmtId="42" fontId="7" fillId="0" borderId="0" xfId="0" applyNumberFormat="1" applyFont="1" applyAlignment="1">
      <alignment vertical="top"/>
    </xf>
    <xf numFmtId="0" fontId="0" fillId="4" borderId="0" xfId="0" applyFill="1" applyAlignment="1">
      <alignment vertical="top"/>
    </xf>
    <xf numFmtId="164" fontId="0" fillId="4" borderId="0" xfId="1" applyNumberFormat="1" applyFont="1" applyFill="1" applyBorder="1" applyAlignment="1">
      <alignment vertical="top"/>
    </xf>
    <xf numFmtId="164" fontId="0" fillId="4" borderId="0" xfId="0" applyNumberFormat="1" applyFill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164" fontId="0" fillId="0" borderId="0" xfId="1" applyNumberFormat="1" applyFont="1" applyFill="1" applyBorder="1" applyAlignment="1">
      <alignment horizontal="right" vertical="top"/>
    </xf>
    <xf numFmtId="41" fontId="0" fillId="0" borderId="0" xfId="0" applyNumberFormat="1" applyAlignment="1">
      <alignment horizontal="right" vertical="top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0" fillId="4" borderId="0" xfId="0" applyFill="1" applyAlignment="1">
      <alignment horizontal="center" vertical="top"/>
    </xf>
    <xf numFmtId="0" fontId="0" fillId="4" borderId="0" xfId="0" applyFill="1" applyAlignment="1">
      <alignment horizontal="right" vertical="top"/>
    </xf>
    <xf numFmtId="164" fontId="0" fillId="4" borderId="0" xfId="1" applyNumberFormat="1" applyFont="1" applyFill="1" applyBorder="1" applyAlignment="1">
      <alignment horizontal="right" vertical="top"/>
    </xf>
    <xf numFmtId="41" fontId="0" fillId="4" borderId="0" xfId="0" applyNumberFormat="1" applyFill="1" applyAlignment="1">
      <alignment horizontal="right" vertical="top"/>
    </xf>
    <xf numFmtId="0" fontId="7" fillId="0" borderId="0" xfId="0" applyFont="1"/>
    <xf numFmtId="164" fontId="7" fillId="0" borderId="0" xfId="1" applyNumberFormat="1" applyFont="1" applyFill="1" applyBorder="1"/>
    <xf numFmtId="164" fontId="7" fillId="0" borderId="0" xfId="0" applyNumberFormat="1" applyFont="1"/>
    <xf numFmtId="0" fontId="7" fillId="4" borderId="0" xfId="0" quotePrefix="1" applyFont="1" applyFill="1" applyAlignment="1">
      <alignment vertical="top"/>
    </xf>
    <xf numFmtId="164" fontId="7" fillId="4" borderId="0" xfId="0" applyNumberFormat="1" applyFont="1" applyFill="1" applyAlignment="1">
      <alignment vertical="top"/>
    </xf>
    <xf numFmtId="0" fontId="0" fillId="4" borderId="0" xfId="0" applyFill="1"/>
    <xf numFmtId="164" fontId="0" fillId="4" borderId="0" xfId="1" applyNumberFormat="1" applyFont="1" applyFill="1" applyBorder="1"/>
    <xf numFmtId="0" fontId="0" fillId="4" borderId="0" xfId="0" applyFill="1" applyAlignment="1">
      <alignment wrapText="1"/>
    </xf>
    <xf numFmtId="164" fontId="0" fillId="4" borderId="0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Fill="1" applyBorder="1" applyAlignment="1">
      <alignment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164" fontId="0" fillId="0" borderId="0" xfId="1" applyNumberFormat="1" applyFont="1"/>
    <xf numFmtId="0" fontId="7" fillId="4" borderId="0" xfId="0" applyFont="1" applyFill="1"/>
    <xf numFmtId="0" fontId="4" fillId="0" borderId="0" xfId="0" applyFont="1"/>
    <xf numFmtId="0" fontId="0" fillId="5" borderId="0" xfId="0" applyFill="1" applyAlignment="1">
      <alignment vertical="top" wrapText="1"/>
    </xf>
    <xf numFmtId="0" fontId="0" fillId="5" borderId="0" xfId="0" applyFill="1" applyAlignment="1">
      <alignment vertical="top"/>
    </xf>
    <xf numFmtId="0" fontId="0" fillId="5" borderId="0" xfId="0" applyFill="1" applyAlignment="1">
      <alignment horizontal="center" vertical="top"/>
    </xf>
    <xf numFmtId="0" fontId="7" fillId="5" borderId="0" xfId="0" applyFont="1" applyFill="1" applyAlignment="1">
      <alignment horizontal="right" vertical="top"/>
    </xf>
    <xf numFmtId="0" fontId="7" fillId="5" borderId="0" xfId="0" applyFont="1" applyFill="1" applyAlignment="1">
      <alignment horizontal="center" vertical="top"/>
    </xf>
    <xf numFmtId="164" fontId="7" fillId="5" borderId="0" xfId="1" applyNumberFormat="1" applyFont="1" applyFill="1" applyBorder="1" applyAlignment="1">
      <alignment horizontal="center" vertical="top"/>
    </xf>
    <xf numFmtId="3" fontId="7" fillId="5" borderId="0" xfId="0" applyNumberFormat="1" applyFont="1" applyFill="1" applyAlignment="1">
      <alignment horizontal="right" vertical="top"/>
    </xf>
    <xf numFmtId="42" fontId="7" fillId="5" borderId="0" xfId="0" applyNumberFormat="1" applyFont="1" applyFill="1" applyAlignment="1">
      <alignment horizontal="center" vertical="top"/>
    </xf>
    <xf numFmtId="41" fontId="0" fillId="5" borderId="0" xfId="0" applyNumberFormat="1" applyFill="1" applyAlignment="1">
      <alignment horizontal="right" vertical="top" wrapText="1"/>
    </xf>
    <xf numFmtId="0" fontId="7" fillId="5" borderId="0" xfId="0" applyFont="1" applyFill="1"/>
    <xf numFmtId="164" fontId="7" fillId="5" borderId="0" xfId="1" applyNumberFormat="1" applyFont="1" applyFill="1" applyBorder="1" applyAlignment="1">
      <alignment vertical="top"/>
    </xf>
    <xf numFmtId="0" fontId="4" fillId="5" borderId="0" xfId="0" applyFont="1" applyFill="1"/>
    <xf numFmtId="0" fontId="6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  <xf numFmtId="164" fontId="2" fillId="6" borderId="0" xfId="1" applyNumberFormat="1" applyFont="1" applyFill="1" applyAlignment="1">
      <alignment horizontal="center"/>
    </xf>
    <xf numFmtId="14" fontId="2" fillId="6" borderId="0" xfId="0" applyNumberFormat="1" applyFont="1" applyFill="1" applyAlignment="1">
      <alignment horizontal="center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vertical="top"/>
    </xf>
    <xf numFmtId="0" fontId="0" fillId="7" borderId="0" xfId="0" applyFill="1" applyAlignment="1">
      <alignment horizontal="center" vertical="top" wrapText="1"/>
    </xf>
    <xf numFmtId="0" fontId="7" fillId="7" borderId="0" xfId="0" applyFont="1" applyFill="1" applyAlignment="1">
      <alignment horizontal="right" vertical="top"/>
    </xf>
    <xf numFmtId="0" fontId="7" fillId="7" borderId="0" xfId="0" applyFont="1" applyFill="1" applyAlignment="1">
      <alignment horizontal="center" vertical="top"/>
    </xf>
    <xf numFmtId="164" fontId="7" fillId="7" borderId="0" xfId="1" applyNumberFormat="1" applyFont="1" applyFill="1" applyBorder="1" applyAlignment="1">
      <alignment horizontal="center" vertical="top"/>
    </xf>
    <xf numFmtId="164" fontId="7" fillId="7" borderId="0" xfId="1" applyNumberFormat="1" applyFont="1" applyFill="1" applyAlignment="1">
      <alignment horizontal="right" vertical="top"/>
    </xf>
    <xf numFmtId="41" fontId="7" fillId="7" borderId="0" xfId="0" applyNumberFormat="1" applyFont="1" applyFill="1" applyAlignment="1">
      <alignment vertical="top" wrapText="1"/>
    </xf>
    <xf numFmtId="41" fontId="7" fillId="7" borderId="0" xfId="0" applyNumberFormat="1" applyFont="1" applyFill="1" applyAlignment="1">
      <alignment horizontal="center" vertical="top"/>
    </xf>
    <xf numFmtId="41" fontId="7" fillId="7" borderId="0" xfId="0" applyNumberFormat="1" applyFont="1" applyFill="1" applyAlignment="1">
      <alignment horizontal="right" vertical="top"/>
    </xf>
    <xf numFmtId="3" fontId="7" fillId="7" borderId="0" xfId="0" applyNumberFormat="1" applyFont="1" applyFill="1" applyAlignment="1">
      <alignment horizontal="right" vertical="top"/>
    </xf>
    <xf numFmtId="0" fontId="7" fillId="8" borderId="0" xfId="0" quotePrefix="1" applyFont="1" applyFill="1" applyAlignment="1">
      <alignment vertical="top"/>
    </xf>
    <xf numFmtId="164" fontId="7" fillId="8" borderId="0" xfId="1" applyNumberFormat="1" applyFont="1" applyFill="1" applyBorder="1" applyAlignment="1">
      <alignment vertical="top"/>
    </xf>
    <xf numFmtId="164" fontId="7" fillId="8" borderId="0" xfId="0" applyNumberFormat="1" applyFont="1" applyFill="1" applyAlignment="1">
      <alignment vertical="top"/>
    </xf>
    <xf numFmtId="0" fontId="0" fillId="8" borderId="0" xfId="0" applyFill="1"/>
    <xf numFmtId="0" fontId="0" fillId="5" borderId="0" xfId="0" applyFill="1" applyAlignment="1">
      <alignment horizontal="center" vertical="top" wrapText="1"/>
    </xf>
    <xf numFmtId="0" fontId="7" fillId="5" borderId="0" xfId="0" applyFont="1" applyFill="1" applyAlignment="1">
      <alignment vertical="top" wrapText="1"/>
    </xf>
    <xf numFmtId="41" fontId="7" fillId="5" borderId="0" xfId="0" applyNumberFormat="1" applyFont="1" applyFill="1" applyAlignment="1">
      <alignment horizontal="center" vertical="top" wrapText="1"/>
    </xf>
    <xf numFmtId="41" fontId="0" fillId="5" borderId="0" xfId="0" applyNumberFormat="1" applyFill="1" applyAlignment="1">
      <alignment vertical="top" wrapText="1"/>
    </xf>
    <xf numFmtId="0" fontId="0" fillId="5" borderId="0" xfId="0" applyFill="1" applyAlignment="1">
      <alignment horizontal="right" vertical="top"/>
    </xf>
    <xf numFmtId="41" fontId="7" fillId="5" borderId="0" xfId="0" applyNumberFormat="1" applyFont="1" applyFill="1" applyAlignment="1">
      <alignment vertical="top" wrapText="1"/>
    </xf>
    <xf numFmtId="41" fontId="7" fillId="5" borderId="0" xfId="0" applyNumberFormat="1" applyFont="1" applyFill="1" applyAlignment="1">
      <alignment horizontal="right" vertical="top" wrapText="1"/>
    </xf>
    <xf numFmtId="164" fontId="7" fillId="5" borderId="0" xfId="0" applyNumberFormat="1" applyFont="1" applyFill="1" applyAlignment="1">
      <alignment vertical="top"/>
    </xf>
    <xf numFmtId="0" fontId="0" fillId="9" borderId="0" xfId="0" applyFill="1" applyAlignment="1">
      <alignment vertical="top"/>
    </xf>
    <xf numFmtId="164" fontId="7" fillId="4" borderId="0" xfId="1" applyNumberFormat="1" applyFont="1" applyFill="1" applyBorder="1"/>
    <xf numFmtId="164" fontId="7" fillId="4" borderId="0" xfId="0" applyNumberFormat="1" applyFont="1" applyFill="1"/>
    <xf numFmtId="0" fontId="0" fillId="9" borderId="0" xfId="0" applyFill="1"/>
    <xf numFmtId="164" fontId="3" fillId="5" borderId="0" xfId="1" applyNumberFormat="1" applyFont="1" applyFill="1" applyBorder="1" applyAlignment="1">
      <alignment vertical="top"/>
    </xf>
    <xf numFmtId="164" fontId="3" fillId="5" borderId="0" xfId="0" applyNumberFormat="1" applyFont="1" applyFill="1" applyAlignment="1">
      <alignment vertical="top"/>
    </xf>
    <xf numFmtId="0" fontId="7" fillId="0" borderId="0" xfId="0" applyFont="1" applyAlignment="1">
      <alignment horizontal="center" vertical="top"/>
    </xf>
    <xf numFmtId="41" fontId="7" fillId="0" borderId="0" xfId="0" applyNumberFormat="1" applyFont="1" applyAlignment="1">
      <alignment horizontal="right" vertical="top"/>
    </xf>
    <xf numFmtId="164" fontId="3" fillId="0" borderId="0" xfId="1" applyNumberFormat="1" applyFont="1" applyFill="1" applyBorder="1" applyAlignment="1">
      <alignment vertical="top"/>
    </xf>
    <xf numFmtId="164" fontId="3" fillId="0" borderId="0" xfId="0" applyNumberFormat="1" applyFont="1" applyAlignment="1">
      <alignment vertical="top"/>
    </xf>
    <xf numFmtId="41" fontId="7" fillId="0" borderId="0" xfId="0" applyNumberFormat="1" applyFont="1" applyAlignment="1">
      <alignment vertical="top"/>
    </xf>
    <xf numFmtId="164" fontId="0" fillId="0" borderId="0" xfId="1" applyNumberFormat="1" applyFont="1" applyFill="1" applyBorder="1"/>
    <xf numFmtId="0" fontId="7" fillId="7" borderId="0" xfId="0" applyFont="1" applyFill="1"/>
    <xf numFmtId="164" fontId="7" fillId="7" borderId="0" xfId="1" applyNumberFormat="1" applyFont="1" applyFill="1" applyBorder="1"/>
    <xf numFmtId="0" fontId="0" fillId="7" borderId="0" xfId="0" applyFill="1"/>
    <xf numFmtId="164" fontId="7" fillId="5" borderId="0" xfId="1" applyNumberFormat="1" applyFont="1" applyFill="1" applyBorder="1" applyAlignment="1">
      <alignment horizontal="right" vertical="top"/>
    </xf>
    <xf numFmtId="41" fontId="7" fillId="5" borderId="0" xfId="0" applyNumberFormat="1" applyFont="1" applyFill="1" applyAlignment="1">
      <alignment horizontal="right" vertical="top"/>
    </xf>
    <xf numFmtId="164" fontId="7" fillId="5" borderId="0" xfId="1" applyNumberFormat="1" applyFont="1" applyFill="1" applyBorder="1"/>
    <xf numFmtId="41" fontId="0" fillId="7" borderId="0" xfId="0" applyNumberFormat="1" applyFill="1" applyAlignment="1">
      <alignment horizontal="right" vertical="top" wrapText="1"/>
    </xf>
    <xf numFmtId="41" fontId="0" fillId="7" borderId="0" xfId="0" applyNumberFormat="1" applyFill="1" applyAlignment="1">
      <alignment vertical="top" wrapText="1"/>
    </xf>
    <xf numFmtId="0" fontId="0" fillId="7" borderId="0" xfId="0" applyFill="1" applyAlignment="1">
      <alignment horizontal="right" vertical="top"/>
    </xf>
    <xf numFmtId="164" fontId="0" fillId="7" borderId="0" xfId="1" applyNumberFormat="1" applyFont="1" applyFill="1" applyAlignment="1">
      <alignment horizontal="center" vertical="top"/>
    </xf>
    <xf numFmtId="41" fontId="7" fillId="7" borderId="0" xfId="0" applyNumberFormat="1" applyFont="1" applyFill="1" applyAlignment="1">
      <alignment horizontal="right" vertical="top" wrapText="1"/>
    </xf>
    <xf numFmtId="164" fontId="7" fillId="5" borderId="0" xfId="1" applyNumberFormat="1" applyFont="1" applyFill="1" applyAlignment="1">
      <alignment horizontal="right" vertical="top"/>
    </xf>
    <xf numFmtId="0" fontId="7" fillId="7" borderId="0" xfId="0" applyFont="1" applyFill="1" applyAlignment="1">
      <alignment horizontal="right" vertical="top" wrapText="1"/>
    </xf>
    <xf numFmtId="0" fontId="7" fillId="7" borderId="0" xfId="0" applyFont="1" applyFill="1" applyAlignment="1">
      <alignment horizontal="center" vertical="top" wrapText="1"/>
    </xf>
    <xf numFmtId="164" fontId="7" fillId="7" borderId="0" xfId="1" applyNumberFormat="1" applyFont="1" applyFill="1" applyBorder="1" applyAlignment="1">
      <alignment horizontal="center" vertical="top" wrapText="1"/>
    </xf>
    <xf numFmtId="164" fontId="7" fillId="7" borderId="0" xfId="1" applyNumberFormat="1" applyFont="1" applyFill="1" applyAlignment="1">
      <alignment horizontal="right" vertical="top" wrapText="1"/>
    </xf>
    <xf numFmtId="41" fontId="7" fillId="7" borderId="0" xfId="0" applyNumberFormat="1" applyFont="1" applyFill="1" applyAlignment="1">
      <alignment horizontal="center" vertical="top" wrapText="1"/>
    </xf>
    <xf numFmtId="3" fontId="7" fillId="7" borderId="0" xfId="0" applyNumberFormat="1" applyFont="1" applyFill="1" applyAlignment="1">
      <alignment horizontal="right" vertical="top" wrapText="1"/>
    </xf>
    <xf numFmtId="0" fontId="2" fillId="7" borderId="0" xfId="0" applyFont="1" applyFill="1" applyAlignment="1">
      <alignment horizontal="center" wrapText="1"/>
    </xf>
    <xf numFmtId="0" fontId="0" fillId="7" borderId="0" xfId="0" applyFill="1" applyAlignment="1">
      <alignment wrapText="1"/>
    </xf>
    <xf numFmtId="0" fontId="0" fillId="5" borderId="0" xfId="0" applyFill="1"/>
    <xf numFmtId="41" fontId="0" fillId="7" borderId="0" xfId="0" applyNumberFormat="1" applyFill="1" applyAlignment="1">
      <alignment vertical="top"/>
    </xf>
    <xf numFmtId="41" fontId="7" fillId="7" borderId="0" xfId="1" applyNumberFormat="1" applyFont="1" applyFill="1" applyBorder="1" applyAlignment="1">
      <alignment vertical="top"/>
    </xf>
    <xf numFmtId="41" fontId="0" fillId="7" borderId="0" xfId="1" applyNumberFormat="1" applyFont="1" applyFill="1" applyBorder="1" applyAlignment="1">
      <alignment vertical="top"/>
    </xf>
    <xf numFmtId="164" fontId="0" fillId="7" borderId="0" xfId="1" applyNumberFormat="1" applyFont="1" applyFill="1" applyBorder="1"/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4" fontId="7" fillId="0" borderId="1" xfId="1" applyNumberFormat="1" applyFont="1" applyFill="1" applyBorder="1" applyAlignment="1">
      <alignment horizontal="center" vertical="top"/>
    </xf>
    <xf numFmtId="41" fontId="7" fillId="0" borderId="1" xfId="0" applyNumberFormat="1" applyFont="1" applyBorder="1" applyAlignment="1">
      <alignment vertical="top" wrapText="1"/>
    </xf>
    <xf numFmtId="42" fontId="7" fillId="0" borderId="1" xfId="0" applyNumberFormat="1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right" vertical="top"/>
    </xf>
    <xf numFmtId="41" fontId="0" fillId="0" borderId="1" xfId="0" applyNumberFormat="1" applyBorder="1" applyAlignment="1">
      <alignment horizontal="right" vertical="top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right" wrapText="1"/>
    </xf>
    <xf numFmtId="164" fontId="0" fillId="0" borderId="0" xfId="0" applyNumberFormat="1"/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wrapText="1"/>
    </xf>
    <xf numFmtId="164" fontId="4" fillId="0" borderId="0" xfId="1" applyNumberFormat="1" applyFont="1"/>
    <xf numFmtId="0" fontId="0" fillId="4" borderId="0" xfId="0" applyFill="1" applyAlignment="1">
      <alignment horizontal="center" wrapText="1"/>
    </xf>
    <xf numFmtId="3" fontId="0" fillId="4" borderId="1" xfId="0" applyNumberFormat="1" applyFill="1" applyBorder="1" applyAlignment="1">
      <alignment horizontal="right" wrapText="1"/>
    </xf>
    <xf numFmtId="164" fontId="0" fillId="4" borderId="1" xfId="1" applyNumberFormat="1" applyFont="1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164" fontId="7" fillId="4" borderId="1" xfId="1" applyNumberFormat="1" applyFont="1" applyFill="1" applyBorder="1" applyAlignment="1">
      <alignment wrapText="1"/>
    </xf>
    <xf numFmtId="41" fontId="7" fillId="4" borderId="1" xfId="0" applyNumberFormat="1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2" fontId="4" fillId="0" borderId="0" xfId="0" applyNumberFormat="1" applyFont="1"/>
    <xf numFmtId="0" fontId="0" fillId="0" borderId="0" xfId="0" quotePrefix="1"/>
    <xf numFmtId="164" fontId="3" fillId="0" borderId="0" xfId="1" applyNumberFormat="1" applyFont="1" applyBorder="1"/>
    <xf numFmtId="41" fontId="4" fillId="0" borderId="0" xfId="0" applyNumberFormat="1" applyFont="1"/>
    <xf numFmtId="164" fontId="4" fillId="0" borderId="0" xfId="1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  <xf numFmtId="42" fontId="10" fillId="0" borderId="0" xfId="0" applyNumberFormat="1" applyFont="1"/>
    <xf numFmtId="42" fontId="0" fillId="0" borderId="0" xfId="0" applyNumberFormat="1"/>
    <xf numFmtId="0" fontId="4" fillId="0" borderId="2" xfId="0" applyFont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5" borderId="2" xfId="0" applyFill="1" applyBorder="1"/>
    <xf numFmtId="14" fontId="4" fillId="5" borderId="5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4" fillId="5" borderId="7" xfId="0" applyFont="1" applyFill="1" applyBorder="1" applyAlignment="1">
      <alignment horizontal="right"/>
    </xf>
    <xf numFmtId="42" fontId="0" fillId="5" borderId="0" xfId="0" applyNumberFormat="1" applyFill="1"/>
    <xf numFmtId="42" fontId="0" fillId="5" borderId="8" xfId="0" applyNumberFormat="1" applyFill="1" applyBorder="1"/>
    <xf numFmtId="41" fontId="0" fillId="5" borderId="1" xfId="0" applyNumberFormat="1" applyFill="1" applyBorder="1"/>
    <xf numFmtId="41" fontId="0" fillId="5" borderId="9" xfId="0" applyNumberFormat="1" applyFill="1" applyBorder="1"/>
    <xf numFmtId="0" fontId="0" fillId="0" borderId="7" xfId="0" quotePrefix="1" applyBorder="1" applyAlignment="1">
      <alignment vertical="top"/>
    </xf>
    <xf numFmtId="0" fontId="0" fillId="0" borderId="7" xfId="0" applyBorder="1" applyAlignment="1">
      <alignment vertical="top"/>
    </xf>
    <xf numFmtId="0" fontId="4" fillId="5" borderId="10" xfId="0" applyFont="1" applyFill="1" applyBorder="1" applyAlignment="1">
      <alignment horizontal="right"/>
    </xf>
    <xf numFmtId="9" fontId="0" fillId="5" borderId="11" xfId="2" applyFont="1" applyFill="1" applyBorder="1"/>
    <xf numFmtId="9" fontId="0" fillId="5" borderId="12" xfId="2" applyFont="1" applyFill="1" applyBorder="1"/>
    <xf numFmtId="164" fontId="0" fillId="0" borderId="0" xfId="1" applyNumberFormat="1" applyFont="1" applyBorder="1"/>
    <xf numFmtId="0" fontId="4" fillId="0" borderId="0" xfId="0" applyFont="1" applyAlignment="1">
      <alignment horizontal="right"/>
    </xf>
    <xf numFmtId="9" fontId="0" fillId="0" borderId="0" xfId="2" applyFont="1" applyFill="1" applyBorder="1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8" xfId="0" applyFont="1" applyBorder="1" applyAlignment="1">
      <alignment vertical="top"/>
    </xf>
    <xf numFmtId="164" fontId="0" fillId="0" borderId="0" xfId="1" applyNumberFormat="1" applyFont="1" applyFill="1"/>
    <xf numFmtId="164" fontId="8" fillId="0" borderId="0" xfId="1" applyNumberFormat="1" applyFont="1" applyFill="1"/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10" borderId="0" xfId="0" applyFont="1" applyFill="1" applyAlignment="1">
      <alignment horizontal="left"/>
    </xf>
    <xf numFmtId="0" fontId="2" fillId="10" borderId="0" xfId="0" applyFont="1" applyFill="1" applyAlignment="1">
      <alignment horizontal="center"/>
    </xf>
    <xf numFmtId="164" fontId="2" fillId="10" borderId="0" xfId="1" applyNumberFormat="1" applyFont="1" applyFill="1" applyAlignment="1">
      <alignment horizontal="center"/>
    </xf>
    <xf numFmtId="14" fontId="2" fillId="10" borderId="0" xfId="0" applyNumberFormat="1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1" borderId="0" xfId="0" applyFill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64" fontId="7" fillId="0" borderId="0" xfId="1" applyNumberFormat="1" applyFont="1" applyFill="1" applyAlignment="1">
      <alignment horizontal="center" vertical="top" wrapText="1"/>
    </xf>
    <xf numFmtId="0" fontId="7" fillId="12" borderId="0" xfId="0" applyFont="1" applyFill="1" applyAlignment="1">
      <alignment vertical="top" wrapText="1"/>
    </xf>
    <xf numFmtId="0" fontId="7" fillId="12" borderId="0" xfId="0" applyFont="1" applyFill="1" applyAlignment="1">
      <alignment horizontal="center" vertical="top" wrapText="1"/>
    </xf>
    <xf numFmtId="0" fontId="7" fillId="12" borderId="0" xfId="0" applyFont="1" applyFill="1" applyAlignment="1">
      <alignment horizontal="left" vertical="top" wrapText="1"/>
    </xf>
    <xf numFmtId="164" fontId="7" fillId="12" borderId="0" xfId="1" applyNumberFormat="1" applyFont="1" applyFill="1" applyAlignment="1">
      <alignment horizontal="center" vertical="top" wrapText="1"/>
    </xf>
    <xf numFmtId="14" fontId="7" fillId="12" borderId="0" xfId="0" applyNumberFormat="1" applyFont="1" applyFill="1" applyAlignment="1">
      <alignment horizontal="center" vertical="top" wrapText="1"/>
    </xf>
    <xf numFmtId="0" fontId="0" fillId="12" borderId="0" xfId="0" applyFill="1"/>
    <xf numFmtId="0" fontId="0" fillId="12" borderId="0" xfId="0" applyFill="1" applyAlignment="1">
      <alignment vertical="top" wrapText="1"/>
    </xf>
    <xf numFmtId="0" fontId="0" fillId="12" borderId="0" xfId="0" applyFill="1" applyAlignment="1">
      <alignment vertical="top"/>
    </xf>
    <xf numFmtId="0" fontId="0" fillId="12" borderId="0" xfId="0" applyFill="1" applyAlignment="1">
      <alignment horizontal="center" vertical="top"/>
    </xf>
    <xf numFmtId="164" fontId="0" fillId="12" borderId="0" xfId="1" applyNumberFormat="1" applyFont="1" applyFill="1" applyAlignment="1">
      <alignment horizontal="center" vertical="top"/>
    </xf>
    <xf numFmtId="164" fontId="0" fillId="5" borderId="0" xfId="1" applyNumberFormat="1" applyFont="1" applyFill="1" applyAlignment="1">
      <alignment vertical="top"/>
    </xf>
    <xf numFmtId="14" fontId="0" fillId="5" borderId="0" xfId="0" applyNumberFormat="1" applyFill="1" applyAlignment="1">
      <alignment horizontal="center" vertical="top"/>
    </xf>
    <xf numFmtId="164" fontId="0" fillId="0" borderId="0" xfId="1" applyNumberFormat="1" applyFont="1" applyFill="1" applyAlignment="1">
      <alignment vertical="top"/>
    </xf>
    <xf numFmtId="42" fontId="0" fillId="0" borderId="0" xfId="0" applyNumberFormat="1" applyAlignment="1">
      <alignment horizontal="center" vertical="top"/>
    </xf>
    <xf numFmtId="3" fontId="0" fillId="0" borderId="0" xfId="0" applyNumberFormat="1" applyAlignment="1">
      <alignment horizontal="center" vertical="top"/>
    </xf>
    <xf numFmtId="14" fontId="0" fillId="0" borderId="0" xfId="0" applyNumberFormat="1"/>
    <xf numFmtId="14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 wrapText="1"/>
    </xf>
    <xf numFmtId="165" fontId="0" fillId="0" borderId="7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8" xfId="0" applyNumberFormat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shley Reynolds" id="{6F1A3BEA-388B-41E4-9A1E-DC3A325D2A26}" userId="S::ashleyreynolds@roundrocktexas.gov::49676eb8-34de-445b-9ddf-8926291c4fa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4" dT="2022-12-16T21:22:48.95" personId="{6F1A3BEA-388B-41E4-9A1E-DC3A325D2A26}" id="{3B21D46A-4BDF-499B-BE2A-A1A022B9A2B4}">
    <text>Pulled from last year's spreadsheet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08E1-19B2-43AA-A78B-F92B005DB4FD}">
  <sheetPr>
    <tabColor rgb="FF00B050"/>
    <pageSetUpPr fitToPage="1"/>
  </sheetPr>
  <dimension ref="A2:S87"/>
  <sheetViews>
    <sheetView tabSelected="1" view="pageBreakPreview" zoomScaleNormal="95" zoomScaleSheetLayoutView="100" workbookViewId="0">
      <selection activeCell="O21" sqref="O21"/>
    </sheetView>
  </sheetViews>
  <sheetFormatPr defaultRowHeight="15" x14ac:dyDescent="0.25"/>
  <cols>
    <col min="1" max="1" width="27.85546875" style="51" customWidth="1"/>
    <col min="2" max="2" width="10.42578125" style="162" customWidth="1"/>
    <col min="3" max="3" width="7.42578125" style="163" customWidth="1"/>
    <col min="4" max="4" width="58.5703125" customWidth="1"/>
    <col min="5" max="5" width="7.42578125" style="163" bestFit="1" customWidth="1"/>
    <col min="6" max="6" width="8" style="163" bestFit="1" customWidth="1"/>
    <col min="7" max="7" width="15.5703125" hidden="1" customWidth="1"/>
    <col min="8" max="8" width="12.85546875" style="55" hidden="1" customWidth="1"/>
    <col min="9" max="10" width="11.7109375" style="55" hidden="1" customWidth="1"/>
    <col min="11" max="11" width="10.5703125" style="55" hidden="1" customWidth="1"/>
    <col min="12" max="12" width="14.85546875" customWidth="1"/>
    <col min="13" max="13" width="15.85546875" style="225" customWidth="1"/>
    <col min="14" max="14" width="16.7109375" customWidth="1"/>
    <col min="15" max="15" width="14.85546875" customWidth="1"/>
    <col min="16" max="16" width="12" customWidth="1"/>
    <col min="17" max="17" width="14.28515625" customWidth="1"/>
    <col min="18" max="18" width="17.5703125" customWidth="1"/>
  </cols>
  <sheetData>
    <row r="2" spans="1:18" ht="60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1" t="s">
        <v>11</v>
      </c>
      <c r="M2" s="4" t="s">
        <v>12</v>
      </c>
      <c r="N2" s="1" t="s">
        <v>13</v>
      </c>
      <c r="O2" s="1" t="s">
        <v>14</v>
      </c>
      <c r="P2" s="5"/>
      <c r="Q2" s="5"/>
      <c r="R2" s="5"/>
    </row>
    <row r="3" spans="1:18" ht="18.75" x14ac:dyDescent="0.3">
      <c r="A3" s="6" t="s">
        <v>15</v>
      </c>
      <c r="B3" s="7"/>
      <c r="C3" s="7"/>
      <c r="D3" s="7"/>
      <c r="E3" s="7"/>
      <c r="F3" s="7"/>
      <c r="G3" s="7"/>
      <c r="H3" s="8"/>
      <c r="I3" s="8"/>
      <c r="J3" s="8"/>
      <c r="K3" s="8"/>
      <c r="L3" s="7"/>
      <c r="M3" s="9"/>
      <c r="N3" s="7"/>
      <c r="O3" s="7"/>
      <c r="P3" s="2"/>
      <c r="Q3" s="2"/>
      <c r="R3" s="2"/>
    </row>
    <row r="4" spans="1:18" ht="90" x14ac:dyDescent="0.25">
      <c r="A4" s="10" t="s">
        <v>16</v>
      </c>
      <c r="B4" s="10" t="s">
        <v>17</v>
      </c>
      <c r="C4" s="11">
        <v>501</v>
      </c>
      <c r="D4" s="10" t="s">
        <v>18</v>
      </c>
      <c r="E4" s="12">
        <v>16</v>
      </c>
      <c r="F4" s="12">
        <v>17</v>
      </c>
      <c r="G4" s="13"/>
      <c r="H4" s="14"/>
      <c r="I4" s="15"/>
      <c r="J4" s="15"/>
      <c r="K4" s="16">
        <v>69000</v>
      </c>
      <c r="L4" s="13">
        <v>69000</v>
      </c>
      <c r="M4" s="12" t="s">
        <v>19</v>
      </c>
      <c r="N4" s="12" t="s">
        <v>19</v>
      </c>
      <c r="O4" s="12" t="s">
        <v>19</v>
      </c>
      <c r="P4" s="1"/>
      <c r="Q4" s="1"/>
      <c r="R4" s="1"/>
    </row>
    <row r="5" spans="1:18" s="26" customFormat="1" ht="30" x14ac:dyDescent="0.25">
      <c r="A5" s="17" t="s">
        <v>20</v>
      </c>
      <c r="B5" s="17" t="s">
        <v>21</v>
      </c>
      <c r="C5" s="18">
        <v>380</v>
      </c>
      <c r="D5" s="17" t="s">
        <v>22</v>
      </c>
      <c r="E5" s="19" t="s">
        <v>19</v>
      </c>
      <c r="F5" s="19" t="s">
        <v>19</v>
      </c>
      <c r="G5" s="20"/>
      <c r="H5" s="21"/>
      <c r="I5" s="22"/>
      <c r="J5" s="22"/>
      <c r="K5" s="23">
        <v>500000</v>
      </c>
      <c r="L5" s="24">
        <v>500000</v>
      </c>
      <c r="M5" s="24">
        <v>21151733</v>
      </c>
      <c r="N5" s="25">
        <v>610401</v>
      </c>
      <c r="O5" s="19" t="s">
        <v>23</v>
      </c>
      <c r="Q5" s="27"/>
      <c r="R5" s="28"/>
    </row>
    <row r="6" spans="1:18" ht="57.75" customHeight="1" x14ac:dyDescent="0.25">
      <c r="A6" s="10" t="s">
        <v>24</v>
      </c>
      <c r="B6" s="10" t="s">
        <v>25</v>
      </c>
      <c r="C6" s="11">
        <v>380</v>
      </c>
      <c r="D6" s="10" t="s">
        <v>26</v>
      </c>
      <c r="E6" s="12">
        <v>63</v>
      </c>
      <c r="F6" s="12">
        <v>85</v>
      </c>
      <c r="G6" s="13"/>
      <c r="H6" s="14"/>
      <c r="I6" s="15"/>
      <c r="J6" s="15"/>
      <c r="K6" s="16">
        <v>100000</v>
      </c>
      <c r="L6" s="13">
        <v>100000</v>
      </c>
      <c r="M6" s="12" t="s">
        <v>19</v>
      </c>
      <c r="N6" s="12" t="s">
        <v>19</v>
      </c>
      <c r="O6" s="12" t="s">
        <v>19</v>
      </c>
      <c r="P6" s="29"/>
      <c r="Q6" s="30"/>
      <c r="R6" s="31"/>
    </row>
    <row r="7" spans="1:18" ht="45" x14ac:dyDescent="0.25">
      <c r="A7" s="17" t="s">
        <v>27</v>
      </c>
      <c r="B7" s="26" t="s">
        <v>28</v>
      </c>
      <c r="C7" s="32">
        <v>380</v>
      </c>
      <c r="D7" s="17" t="s">
        <v>29</v>
      </c>
      <c r="E7" s="33">
        <v>400</v>
      </c>
      <c r="F7" s="33">
        <v>573</v>
      </c>
      <c r="G7" s="33"/>
      <c r="H7" s="34"/>
      <c r="I7" s="34"/>
      <c r="J7" s="34"/>
      <c r="K7" s="34">
        <v>478793</v>
      </c>
      <c r="L7" s="20">
        <v>478793</v>
      </c>
      <c r="M7" s="35">
        <v>21368543</v>
      </c>
      <c r="N7" s="35">
        <v>342058.11000000004</v>
      </c>
      <c r="O7" s="33" t="s">
        <v>23</v>
      </c>
      <c r="P7" s="36"/>
      <c r="Q7" s="23"/>
      <c r="R7" s="37"/>
    </row>
    <row r="8" spans="1:18" s="26" customFormat="1" ht="32.25" customHeight="1" x14ac:dyDescent="0.25">
      <c r="A8" s="10" t="s">
        <v>30</v>
      </c>
      <c r="B8" s="29" t="s">
        <v>31</v>
      </c>
      <c r="C8" s="38">
        <v>380</v>
      </c>
      <c r="D8" s="10" t="s">
        <v>32</v>
      </c>
      <c r="E8" s="39">
        <v>40</v>
      </c>
      <c r="F8" s="39">
        <v>51</v>
      </c>
      <c r="G8" s="39"/>
      <c r="H8" s="40"/>
      <c r="I8" s="40"/>
      <c r="J8" s="40"/>
      <c r="K8" s="40">
        <v>50000</v>
      </c>
      <c r="L8" s="13">
        <v>50000</v>
      </c>
      <c r="M8" s="41">
        <v>3806646</v>
      </c>
      <c r="N8" s="41">
        <v>3395</v>
      </c>
      <c r="O8" s="39" t="s">
        <v>19</v>
      </c>
      <c r="P8" s="42"/>
      <c r="Q8" s="43"/>
      <c r="R8" s="44"/>
    </row>
    <row r="9" spans="1:18" ht="30" x14ac:dyDescent="0.25">
      <c r="A9" s="17" t="s">
        <v>33</v>
      </c>
      <c r="B9" s="26" t="s">
        <v>21</v>
      </c>
      <c r="C9" s="32">
        <v>380</v>
      </c>
      <c r="D9" s="17" t="s">
        <v>34</v>
      </c>
      <c r="E9" s="33">
        <v>100</v>
      </c>
      <c r="F9" s="33">
        <v>299</v>
      </c>
      <c r="G9" s="33"/>
      <c r="H9" s="34"/>
      <c r="I9" s="34"/>
      <c r="J9" s="34"/>
      <c r="K9" s="34">
        <v>150000</v>
      </c>
      <c r="L9" s="20">
        <v>150000</v>
      </c>
      <c r="M9" s="35">
        <v>3389239</v>
      </c>
      <c r="N9" s="35">
        <v>126880</v>
      </c>
      <c r="O9" s="33" t="s">
        <v>23</v>
      </c>
      <c r="P9" s="45"/>
      <c r="Q9" s="16"/>
      <c r="R9" s="46"/>
    </row>
    <row r="10" spans="1:18" ht="75" x14ac:dyDescent="0.25">
      <c r="A10" s="10" t="s">
        <v>35</v>
      </c>
      <c r="B10" s="29" t="s">
        <v>36</v>
      </c>
      <c r="C10" s="38">
        <v>380</v>
      </c>
      <c r="D10" s="10" t="s">
        <v>37</v>
      </c>
      <c r="E10" s="39" t="s">
        <v>19</v>
      </c>
      <c r="F10" s="39" t="s">
        <v>19</v>
      </c>
      <c r="G10" s="39"/>
      <c r="H10" s="40"/>
      <c r="I10" s="40"/>
      <c r="J10" s="40"/>
      <c r="K10" s="40"/>
      <c r="L10" s="13">
        <v>2200000</v>
      </c>
      <c r="M10" s="41">
        <v>1701283</v>
      </c>
      <c r="N10" s="41">
        <v>20901.09</v>
      </c>
      <c r="O10" s="39" t="s">
        <v>19</v>
      </c>
    </row>
    <row r="11" spans="1:18" ht="58.5" customHeight="1" x14ac:dyDescent="0.25">
      <c r="A11" s="17" t="s">
        <v>38</v>
      </c>
      <c r="B11" s="26" t="s">
        <v>39</v>
      </c>
      <c r="C11" s="32">
        <v>501</v>
      </c>
      <c r="D11" s="17" t="s">
        <v>40</v>
      </c>
      <c r="E11" s="33" t="s">
        <v>19</v>
      </c>
      <c r="F11" s="33" t="s">
        <v>19</v>
      </c>
      <c r="G11" s="33"/>
      <c r="H11" s="34"/>
      <c r="I11" s="34"/>
      <c r="J11" s="34"/>
      <c r="K11" s="34">
        <v>125000</v>
      </c>
      <c r="L11" s="20">
        <v>125000</v>
      </c>
      <c r="M11" s="35" t="s">
        <v>19</v>
      </c>
      <c r="N11" s="35" t="s">
        <v>19</v>
      </c>
      <c r="O11" s="33" t="s">
        <v>19</v>
      </c>
    </row>
    <row r="12" spans="1:18" ht="30" x14ac:dyDescent="0.25">
      <c r="A12" s="10" t="s">
        <v>41</v>
      </c>
      <c r="B12" s="29" t="s">
        <v>42</v>
      </c>
      <c r="C12" s="38">
        <v>380</v>
      </c>
      <c r="D12" s="10" t="s">
        <v>43</v>
      </c>
      <c r="E12" s="39" t="s">
        <v>19</v>
      </c>
      <c r="F12" s="39" t="s">
        <v>19</v>
      </c>
      <c r="G12" s="39"/>
      <c r="H12" s="40"/>
      <c r="I12" s="40"/>
      <c r="J12" s="40"/>
      <c r="K12" s="40">
        <v>61000</v>
      </c>
      <c r="L12" s="13">
        <v>61000</v>
      </c>
      <c r="M12" s="41">
        <v>36407134</v>
      </c>
      <c r="N12" s="41">
        <v>275328</v>
      </c>
      <c r="O12" s="39" t="s">
        <v>19</v>
      </c>
      <c r="P12" s="47"/>
      <c r="Q12" s="48"/>
      <c r="R12" s="47"/>
    </row>
    <row r="13" spans="1:18" ht="30.75" customHeight="1" x14ac:dyDescent="0.25">
      <c r="A13" s="17" t="s">
        <v>44</v>
      </c>
      <c r="B13" s="26" t="s">
        <v>25</v>
      </c>
      <c r="C13" s="32">
        <v>380</v>
      </c>
      <c r="D13" s="17" t="s">
        <v>45</v>
      </c>
      <c r="E13" s="33" t="s">
        <v>19</v>
      </c>
      <c r="F13" s="33" t="s">
        <v>19</v>
      </c>
      <c r="G13" s="33"/>
      <c r="H13" s="34"/>
      <c r="I13" s="34"/>
      <c r="J13" s="34"/>
      <c r="K13" s="34">
        <v>24000</v>
      </c>
      <c r="L13" s="20">
        <v>24000</v>
      </c>
      <c r="M13" s="35">
        <v>637718</v>
      </c>
      <c r="N13" s="35">
        <v>2532</v>
      </c>
      <c r="O13" s="33" t="s">
        <v>19</v>
      </c>
      <c r="P13" s="47"/>
      <c r="Q13" s="48"/>
      <c r="R13" s="47"/>
    </row>
    <row r="14" spans="1:18" s="51" customFormat="1" ht="45" x14ac:dyDescent="0.25">
      <c r="A14" s="10" t="s">
        <v>46</v>
      </c>
      <c r="B14" s="29" t="s">
        <v>47</v>
      </c>
      <c r="C14" s="38">
        <v>380</v>
      </c>
      <c r="D14" s="10" t="s">
        <v>48</v>
      </c>
      <c r="E14" s="39" t="s">
        <v>19</v>
      </c>
      <c r="F14" s="39" t="s">
        <v>19</v>
      </c>
      <c r="G14" s="39"/>
      <c r="H14" s="40"/>
      <c r="I14" s="40"/>
      <c r="J14" s="40"/>
      <c r="K14" s="40">
        <v>250000</v>
      </c>
      <c r="L14" s="13">
        <v>250000</v>
      </c>
      <c r="M14" s="41">
        <v>85078146</v>
      </c>
      <c r="N14" s="41">
        <v>2816465.24</v>
      </c>
      <c r="O14" s="39" t="s">
        <v>23</v>
      </c>
      <c r="P14" s="49"/>
      <c r="Q14" s="50"/>
      <c r="R14" s="49"/>
    </row>
    <row r="15" spans="1:18" ht="90" x14ac:dyDescent="0.25">
      <c r="A15" s="17" t="s">
        <v>49</v>
      </c>
      <c r="B15" s="26" t="s">
        <v>39</v>
      </c>
      <c r="C15" s="32">
        <v>380</v>
      </c>
      <c r="D15" s="17" t="s">
        <v>50</v>
      </c>
      <c r="E15" s="33">
        <v>23</v>
      </c>
      <c r="F15" s="33">
        <v>36</v>
      </c>
      <c r="G15" s="33"/>
      <c r="H15" s="34"/>
      <c r="I15" s="34"/>
      <c r="J15" s="34"/>
      <c r="K15" s="34">
        <v>0</v>
      </c>
      <c r="L15" s="20">
        <v>0</v>
      </c>
      <c r="M15" s="35">
        <v>346288</v>
      </c>
      <c r="N15" s="35">
        <v>1512.25</v>
      </c>
      <c r="O15" s="33" t="s">
        <v>19</v>
      </c>
      <c r="P15" s="47"/>
      <c r="Q15" s="48"/>
      <c r="R15" s="47"/>
    </row>
    <row r="16" spans="1:18" x14ac:dyDescent="0.25">
      <c r="A16" s="17"/>
      <c r="B16" s="26"/>
      <c r="C16" s="32"/>
      <c r="D16" s="17"/>
      <c r="E16" s="33"/>
      <c r="F16" s="33"/>
      <c r="G16" s="33"/>
      <c r="H16" s="34"/>
      <c r="I16" s="34"/>
      <c r="J16" s="34"/>
      <c r="K16" s="34"/>
      <c r="L16" s="20"/>
      <c r="M16" s="35"/>
      <c r="N16" s="35"/>
      <c r="O16" s="33"/>
      <c r="P16" s="47"/>
      <c r="Q16" s="48"/>
      <c r="R16" s="47"/>
    </row>
    <row r="17" spans="1:18" s="51" customFormat="1" x14ac:dyDescent="0.25">
      <c r="A17" s="17"/>
      <c r="B17" s="26"/>
      <c r="C17" s="32"/>
      <c r="D17" s="17"/>
      <c r="E17" s="33"/>
      <c r="F17" s="33"/>
      <c r="G17" s="33"/>
      <c r="H17" s="34"/>
      <c r="I17" s="34"/>
      <c r="J17" s="34"/>
      <c r="K17" s="34"/>
      <c r="L17" s="20"/>
      <c r="M17" s="35"/>
      <c r="N17" s="35"/>
      <c r="O17" s="33"/>
      <c r="Q17" s="52"/>
    </row>
    <row r="18" spans="1:18" ht="17.25" x14ac:dyDescent="0.3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Q18" s="55"/>
    </row>
    <row r="19" spans="1:18" ht="60" x14ac:dyDescent="0.25">
      <c r="A19" s="1" t="s">
        <v>0</v>
      </c>
      <c r="B19" s="1" t="s">
        <v>1</v>
      </c>
      <c r="C19" s="1" t="s">
        <v>2</v>
      </c>
      <c r="D19" s="2" t="s">
        <v>3</v>
      </c>
      <c r="E19" s="1" t="s">
        <v>4</v>
      </c>
      <c r="F19" s="1" t="s">
        <v>5</v>
      </c>
      <c r="G19" s="1" t="s">
        <v>6</v>
      </c>
      <c r="H19" s="3" t="s">
        <v>7</v>
      </c>
      <c r="I19" s="3" t="s">
        <v>8</v>
      </c>
      <c r="J19" s="3" t="s">
        <v>9</v>
      </c>
      <c r="K19" s="3" t="s">
        <v>10</v>
      </c>
      <c r="L19" s="1" t="s">
        <v>11</v>
      </c>
      <c r="M19" s="4" t="s">
        <v>12</v>
      </c>
      <c r="N19" s="1" t="s">
        <v>13</v>
      </c>
      <c r="O19" s="1" t="s">
        <v>14</v>
      </c>
      <c r="P19" s="5"/>
      <c r="Q19" s="5"/>
      <c r="R19" s="5"/>
    </row>
    <row r="20" spans="1:18" ht="18.75" x14ac:dyDescent="0.3">
      <c r="A20" s="6" t="s">
        <v>51</v>
      </c>
      <c r="B20" s="7"/>
      <c r="C20" s="7"/>
      <c r="D20" s="7"/>
      <c r="E20" s="7"/>
      <c r="F20" s="7"/>
      <c r="G20" s="7"/>
      <c r="H20" s="8"/>
      <c r="I20" s="8"/>
      <c r="J20" s="8"/>
      <c r="K20" s="8"/>
      <c r="L20" s="7"/>
      <c r="M20" s="9"/>
      <c r="N20" s="7"/>
      <c r="O20" s="7"/>
      <c r="P20" s="2"/>
      <c r="Q20" s="2"/>
      <c r="R20" s="2"/>
    </row>
    <row r="21" spans="1:18" ht="45" customHeight="1" x14ac:dyDescent="0.25">
      <c r="A21" s="10" t="s">
        <v>52</v>
      </c>
      <c r="B21" s="29" t="s">
        <v>53</v>
      </c>
      <c r="C21" s="38">
        <v>380</v>
      </c>
      <c r="D21" s="10" t="s">
        <v>54</v>
      </c>
      <c r="E21" s="39">
        <v>700</v>
      </c>
      <c r="F21" s="39">
        <v>911</v>
      </c>
      <c r="G21" s="39"/>
      <c r="H21" s="40"/>
      <c r="I21" s="40"/>
      <c r="J21" s="40">
        <v>8172901.46</v>
      </c>
      <c r="K21" s="40"/>
      <c r="L21" s="13">
        <v>14023705</v>
      </c>
      <c r="M21" s="41">
        <v>427094475</v>
      </c>
      <c r="N21" s="41">
        <v>2802905.0700000003</v>
      </c>
      <c r="O21" s="39" t="s">
        <v>23</v>
      </c>
      <c r="P21" s="47"/>
      <c r="Q21" s="16"/>
      <c r="R21" s="46"/>
    </row>
    <row r="22" spans="1:18" ht="45" x14ac:dyDescent="0.25">
      <c r="A22" s="17" t="s">
        <v>55</v>
      </c>
      <c r="B22" s="26" t="s">
        <v>56</v>
      </c>
      <c r="C22" s="32">
        <v>380</v>
      </c>
      <c r="D22" s="17" t="s">
        <v>57</v>
      </c>
      <c r="E22" s="33">
        <v>5</v>
      </c>
      <c r="F22" s="33">
        <v>115</v>
      </c>
      <c r="G22" s="33"/>
      <c r="H22" s="34"/>
      <c r="I22" s="34"/>
      <c r="J22" s="34"/>
      <c r="K22" s="34">
        <v>25000</v>
      </c>
      <c r="L22" s="20">
        <v>25000</v>
      </c>
      <c r="M22" s="35">
        <v>3082500</v>
      </c>
      <c r="N22" s="35">
        <v>12237.52</v>
      </c>
      <c r="O22" s="33" t="s">
        <v>19</v>
      </c>
      <c r="P22" s="47"/>
      <c r="Q22" s="16"/>
      <c r="R22" s="46"/>
    </row>
    <row r="23" spans="1:18" s="26" customFormat="1" ht="43.5" customHeight="1" x14ac:dyDescent="0.25">
      <c r="A23" s="10" t="s">
        <v>58</v>
      </c>
      <c r="B23" s="29" t="s">
        <v>36</v>
      </c>
      <c r="C23" s="38">
        <v>380</v>
      </c>
      <c r="D23" s="10" t="s">
        <v>59</v>
      </c>
      <c r="E23" s="39">
        <v>25</v>
      </c>
      <c r="F23" s="39">
        <v>26</v>
      </c>
      <c r="G23" s="39"/>
      <c r="H23" s="40"/>
      <c r="I23" s="40"/>
      <c r="J23" s="40"/>
      <c r="K23" s="40">
        <v>165878</v>
      </c>
      <c r="L23" s="13">
        <v>165878</v>
      </c>
      <c r="M23" s="41">
        <v>2492556</v>
      </c>
      <c r="N23" s="41">
        <v>19368.440000000002</v>
      </c>
      <c r="O23" s="39" t="s">
        <v>19</v>
      </c>
    </row>
    <row r="24" spans="1:18" s="26" customFormat="1" ht="92.25" customHeight="1" x14ac:dyDescent="0.25">
      <c r="A24" s="17" t="s">
        <v>60</v>
      </c>
      <c r="B24" s="26" t="s">
        <v>61</v>
      </c>
      <c r="C24" s="32">
        <v>501</v>
      </c>
      <c r="D24" s="17" t="s">
        <v>62</v>
      </c>
      <c r="E24" s="33" t="s">
        <v>19</v>
      </c>
      <c r="F24" s="33" t="s">
        <v>19</v>
      </c>
      <c r="G24" s="33"/>
      <c r="H24" s="34"/>
      <c r="I24" s="34"/>
      <c r="J24" s="34"/>
      <c r="K24" s="34">
        <v>500000</v>
      </c>
      <c r="L24" s="20">
        <v>500000</v>
      </c>
      <c r="M24" s="35">
        <v>13963376</v>
      </c>
      <c r="N24" s="35">
        <v>55434.61</v>
      </c>
      <c r="O24" s="33" t="s">
        <v>19</v>
      </c>
    </row>
    <row r="25" spans="1:18" s="26" customFormat="1" ht="43.5" customHeight="1" x14ac:dyDescent="0.25">
      <c r="A25" s="10" t="s">
        <v>63</v>
      </c>
      <c r="B25" s="29" t="s">
        <v>64</v>
      </c>
      <c r="C25" s="38">
        <v>380</v>
      </c>
      <c r="D25" s="10" t="s">
        <v>65</v>
      </c>
      <c r="E25" s="39">
        <v>60</v>
      </c>
      <c r="F25" s="39">
        <v>77</v>
      </c>
      <c r="G25" s="39"/>
      <c r="H25" s="40"/>
      <c r="I25" s="40"/>
      <c r="J25" s="40"/>
      <c r="K25" s="40">
        <v>60231</v>
      </c>
      <c r="L25" s="13">
        <v>60231</v>
      </c>
      <c r="M25" s="41">
        <v>11000000</v>
      </c>
      <c r="N25" s="41">
        <v>43670</v>
      </c>
      <c r="O25" s="39" t="s">
        <v>19</v>
      </c>
    </row>
    <row r="26" spans="1:18" s="57" customFormat="1" ht="60" x14ac:dyDescent="0.25">
      <c r="A26" s="17" t="s">
        <v>66</v>
      </c>
      <c r="B26" s="26" t="s">
        <v>67</v>
      </c>
      <c r="C26" s="32">
        <v>380</v>
      </c>
      <c r="D26" s="17" t="s">
        <v>68</v>
      </c>
      <c r="E26" s="33">
        <v>314</v>
      </c>
      <c r="F26" s="33">
        <v>955</v>
      </c>
      <c r="G26" s="33"/>
      <c r="H26" s="34"/>
      <c r="I26" s="34"/>
      <c r="J26" s="34"/>
      <c r="K26" s="34">
        <v>1904113</v>
      </c>
      <c r="L26" s="20">
        <v>1904113</v>
      </c>
      <c r="M26" s="35">
        <v>111010716</v>
      </c>
      <c r="N26" s="35">
        <v>1468815.55</v>
      </c>
      <c r="O26" s="33" t="s">
        <v>23</v>
      </c>
      <c r="P26" s="56"/>
      <c r="Q26" s="16"/>
      <c r="R26" s="16"/>
    </row>
    <row r="27" spans="1:18" s="69" customFormat="1" x14ac:dyDescent="0.25">
      <c r="A27" s="58"/>
      <c r="B27" s="59"/>
      <c r="C27" s="60"/>
      <c r="D27" s="58"/>
      <c r="E27" s="61"/>
      <c r="F27" s="61"/>
      <c r="G27" s="62"/>
      <c r="H27" s="63"/>
      <c r="I27" s="63"/>
      <c r="J27" s="63"/>
      <c r="K27" s="63"/>
      <c r="L27" s="64"/>
      <c r="M27" s="65"/>
      <c r="N27" s="64"/>
      <c r="O27" s="66"/>
      <c r="P27" s="67"/>
      <c r="Q27" s="68"/>
      <c r="R27" s="68"/>
    </row>
    <row r="28" spans="1:18" ht="18.75" x14ac:dyDescent="0.3">
      <c r="A28" s="70" t="s">
        <v>69</v>
      </c>
      <c r="B28" s="71"/>
      <c r="C28" s="71"/>
      <c r="D28" s="71"/>
      <c r="E28" s="71"/>
      <c r="F28" s="71"/>
      <c r="G28" s="71"/>
      <c r="H28" s="72"/>
      <c r="I28" s="72"/>
      <c r="J28" s="72"/>
      <c r="K28" s="72"/>
      <c r="L28" s="71"/>
      <c r="M28" s="73"/>
      <c r="N28" s="71"/>
      <c r="O28" s="71"/>
      <c r="P28" s="2"/>
      <c r="Q28" s="2"/>
      <c r="R28" s="2"/>
    </row>
    <row r="29" spans="1:18" s="88" customFormat="1" ht="30" x14ac:dyDescent="0.25">
      <c r="A29" s="74" t="s">
        <v>70</v>
      </c>
      <c r="B29" s="75" t="s">
        <v>71</v>
      </c>
      <c r="C29" s="76">
        <v>380</v>
      </c>
      <c r="D29" s="74" t="s">
        <v>72</v>
      </c>
      <c r="E29" s="77">
        <v>45</v>
      </c>
      <c r="F29" s="77">
        <v>51</v>
      </c>
      <c r="G29" s="78"/>
      <c r="H29" s="77"/>
      <c r="I29" s="79"/>
      <c r="J29" s="79"/>
      <c r="K29" s="80">
        <v>400000</v>
      </c>
      <c r="L29" s="81">
        <v>400000</v>
      </c>
      <c r="M29" s="82">
        <v>3315875</v>
      </c>
      <c r="N29" s="83">
        <v>36046</v>
      </c>
      <c r="O29" s="84" t="s">
        <v>19</v>
      </c>
      <c r="P29" s="85"/>
      <c r="Q29" s="86"/>
      <c r="R29" s="87"/>
    </row>
    <row r="30" spans="1:18" s="97" customFormat="1" ht="30" x14ac:dyDescent="0.25">
      <c r="A30" s="58" t="s">
        <v>73</v>
      </c>
      <c r="B30" s="58" t="s">
        <v>74</v>
      </c>
      <c r="C30" s="89">
        <v>380</v>
      </c>
      <c r="D30" s="90" t="s">
        <v>75</v>
      </c>
      <c r="E30" s="91">
        <v>745</v>
      </c>
      <c r="F30" s="61">
        <v>840</v>
      </c>
      <c r="G30" s="92" t="s">
        <v>76</v>
      </c>
      <c r="H30" s="93"/>
      <c r="I30" s="61"/>
      <c r="J30" s="61"/>
      <c r="K30" s="68">
        <v>1000000</v>
      </c>
      <c r="L30" s="94">
        <v>1000000</v>
      </c>
      <c r="M30" s="95" t="s">
        <v>19</v>
      </c>
      <c r="N30" s="95" t="s">
        <v>19</v>
      </c>
      <c r="O30" s="66" t="s">
        <v>23</v>
      </c>
      <c r="P30" s="59"/>
      <c r="Q30" s="68"/>
      <c r="R30" s="96"/>
    </row>
    <row r="31" spans="1:18" s="100" customFormat="1" x14ac:dyDescent="0.25">
      <c r="A31" s="74" t="s">
        <v>77</v>
      </c>
      <c r="B31" s="75" t="s">
        <v>78</v>
      </c>
      <c r="C31" s="76">
        <v>380</v>
      </c>
      <c r="D31" s="74" t="s">
        <v>79</v>
      </c>
      <c r="E31" s="77" t="s">
        <v>19</v>
      </c>
      <c r="F31" s="77">
        <v>250</v>
      </c>
      <c r="G31" s="78"/>
      <c r="H31" s="77">
        <v>4294643</v>
      </c>
      <c r="I31" s="79"/>
      <c r="J31" s="79"/>
      <c r="K31" s="80"/>
      <c r="L31" s="81">
        <v>5000000</v>
      </c>
      <c r="M31" s="82">
        <v>38397336</v>
      </c>
      <c r="N31" s="83">
        <v>1827057</v>
      </c>
      <c r="O31" s="84" t="s">
        <v>23</v>
      </c>
      <c r="P31" s="47"/>
      <c r="Q31" s="98"/>
      <c r="R31" s="99"/>
    </row>
    <row r="32" spans="1:18" s="100" customFormat="1" ht="30" x14ac:dyDescent="0.25">
      <c r="A32" s="74"/>
      <c r="B32" s="75"/>
      <c r="C32" s="76" t="s">
        <v>80</v>
      </c>
      <c r="D32" s="74" t="s">
        <v>81</v>
      </c>
      <c r="E32" s="77" t="s">
        <v>19</v>
      </c>
      <c r="F32" s="77" t="s">
        <v>19</v>
      </c>
      <c r="G32" s="78"/>
      <c r="H32" s="77"/>
      <c r="I32" s="79">
        <v>705357</v>
      </c>
      <c r="J32" s="79"/>
      <c r="K32" s="80"/>
      <c r="L32" s="81"/>
      <c r="M32" s="82"/>
      <c r="N32" s="83"/>
      <c r="O32" s="84"/>
      <c r="P32" s="47"/>
      <c r="Q32" s="48"/>
      <c r="R32" s="47"/>
    </row>
    <row r="33" spans="1:18" s="100" customFormat="1" x14ac:dyDescent="0.25">
      <c r="A33" s="58" t="s">
        <v>82</v>
      </c>
      <c r="B33" s="58" t="s">
        <v>71</v>
      </c>
      <c r="C33" s="89">
        <v>380</v>
      </c>
      <c r="D33" s="58" t="s">
        <v>83</v>
      </c>
      <c r="E33" s="91">
        <v>41</v>
      </c>
      <c r="F33" s="91">
        <v>0</v>
      </c>
      <c r="G33" s="92"/>
      <c r="H33" s="93"/>
      <c r="I33" s="61"/>
      <c r="J33" s="61"/>
      <c r="K33" s="68">
        <v>200000</v>
      </c>
      <c r="L33" s="94">
        <v>200000</v>
      </c>
      <c r="M33" s="66">
        <v>0</v>
      </c>
      <c r="N33" s="66">
        <v>218067</v>
      </c>
      <c r="O33" s="66" t="s">
        <v>23</v>
      </c>
      <c r="P33" s="59"/>
      <c r="Q33" s="68"/>
      <c r="R33" s="96"/>
    </row>
    <row r="34" spans="1:18" s="97" customFormat="1" ht="30" x14ac:dyDescent="0.25">
      <c r="A34" s="58"/>
      <c r="B34" s="58"/>
      <c r="C34" s="89" t="s">
        <v>80</v>
      </c>
      <c r="D34" s="58" t="s">
        <v>84</v>
      </c>
      <c r="E34" s="66" t="s">
        <v>19</v>
      </c>
      <c r="F34" s="66" t="s">
        <v>19</v>
      </c>
      <c r="G34" s="92"/>
      <c r="H34" s="93"/>
      <c r="I34" s="63">
        <v>153126</v>
      </c>
      <c r="J34" s="63"/>
      <c r="K34" s="61"/>
      <c r="L34" s="94">
        <v>153126</v>
      </c>
      <c r="M34" s="94"/>
      <c r="N34" s="95"/>
      <c r="O34" s="92"/>
      <c r="P34" s="59"/>
      <c r="Q34" s="101"/>
      <c r="R34" s="102"/>
    </row>
    <row r="35" spans="1:18" s="47" customFormat="1" ht="45" x14ac:dyDescent="0.25">
      <c r="A35" s="74" t="s">
        <v>85</v>
      </c>
      <c r="B35" s="75" t="s">
        <v>86</v>
      </c>
      <c r="C35" s="76">
        <v>380</v>
      </c>
      <c r="D35" s="74" t="s">
        <v>87</v>
      </c>
      <c r="E35" s="77">
        <v>270</v>
      </c>
      <c r="F35" s="77">
        <v>140</v>
      </c>
      <c r="G35" s="78"/>
      <c r="H35" s="77"/>
      <c r="I35" s="79"/>
      <c r="J35" s="79"/>
      <c r="K35" s="80">
        <v>313704</v>
      </c>
      <c r="L35" s="81">
        <v>313704</v>
      </c>
      <c r="M35" s="82" t="s">
        <v>19</v>
      </c>
      <c r="N35" s="83" t="s">
        <v>19</v>
      </c>
      <c r="O35" s="84" t="s">
        <v>23</v>
      </c>
      <c r="Q35" s="16"/>
      <c r="R35" s="16"/>
    </row>
    <row r="36" spans="1:18" s="29" customFormat="1" ht="30" x14ac:dyDescent="0.25">
      <c r="A36" s="74"/>
      <c r="B36" s="75" t="s">
        <v>88</v>
      </c>
      <c r="C36" s="76" t="s">
        <v>80</v>
      </c>
      <c r="D36" s="74" t="s">
        <v>89</v>
      </c>
      <c r="E36" s="77" t="s">
        <v>19</v>
      </c>
      <c r="F36" s="77"/>
      <c r="G36" s="78"/>
      <c r="H36" s="77"/>
      <c r="I36" s="79"/>
      <c r="J36" s="79"/>
      <c r="K36" s="80"/>
      <c r="L36" s="81">
        <v>22263</v>
      </c>
      <c r="M36" s="82">
        <v>1401857</v>
      </c>
      <c r="N36" s="83">
        <v>22493.38</v>
      </c>
      <c r="O36" s="84" t="s">
        <v>19</v>
      </c>
      <c r="Q36" s="16"/>
      <c r="R36" s="46"/>
    </row>
    <row r="37" spans="1:18" ht="60" x14ac:dyDescent="0.25">
      <c r="A37" s="17" t="s">
        <v>90</v>
      </c>
      <c r="B37" s="26" t="s">
        <v>91</v>
      </c>
      <c r="C37" s="32">
        <v>380</v>
      </c>
      <c r="D37" s="17" t="s">
        <v>92</v>
      </c>
      <c r="E37" s="22">
        <v>55</v>
      </c>
      <c r="F37" s="22">
        <v>59</v>
      </c>
      <c r="G37" s="103"/>
      <c r="H37" s="22"/>
      <c r="I37" s="22"/>
      <c r="J37" s="22"/>
      <c r="K37" s="23">
        <v>108000</v>
      </c>
      <c r="L37" s="20">
        <v>108000</v>
      </c>
      <c r="M37" s="104">
        <v>6549019</v>
      </c>
      <c r="N37" s="104">
        <v>95613</v>
      </c>
      <c r="O37" s="33" t="s">
        <v>19</v>
      </c>
      <c r="P37" s="26"/>
      <c r="Q37" s="105"/>
      <c r="R37" s="106"/>
    </row>
    <row r="38" spans="1:18" ht="30" x14ac:dyDescent="0.25">
      <c r="B38" s="26" t="s">
        <v>93</v>
      </c>
      <c r="C38" s="18" t="s">
        <v>80</v>
      </c>
      <c r="D38" s="17" t="s">
        <v>94</v>
      </c>
      <c r="E38" s="22" t="s">
        <v>19</v>
      </c>
      <c r="F38" s="22" t="s">
        <v>19</v>
      </c>
      <c r="G38" s="42"/>
      <c r="H38" s="43"/>
      <c r="I38" s="43">
        <v>31475</v>
      </c>
      <c r="J38" s="43"/>
      <c r="K38" s="43"/>
      <c r="L38" s="20">
        <v>31475</v>
      </c>
      <c r="M38" s="107">
        <v>0</v>
      </c>
      <c r="N38" s="107">
        <v>0</v>
      </c>
      <c r="O38" s="33" t="s">
        <v>19</v>
      </c>
      <c r="Q38" s="108"/>
    </row>
    <row r="39" spans="1:18" ht="17.25" x14ac:dyDescent="0.3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Q39" s="55"/>
    </row>
    <row r="41" spans="1:18" ht="60" x14ac:dyDescent="0.25">
      <c r="A41" s="1" t="s">
        <v>0</v>
      </c>
      <c r="B41" s="1" t="s">
        <v>1</v>
      </c>
      <c r="C41" s="1" t="s">
        <v>2</v>
      </c>
      <c r="D41" s="2" t="s">
        <v>3</v>
      </c>
      <c r="E41" s="1" t="s">
        <v>4</v>
      </c>
      <c r="F41" s="1" t="s">
        <v>5</v>
      </c>
      <c r="G41" s="1" t="s">
        <v>6</v>
      </c>
      <c r="H41" s="3" t="s">
        <v>7</v>
      </c>
      <c r="I41" s="3" t="s">
        <v>8</v>
      </c>
      <c r="J41" s="3" t="s">
        <v>9</v>
      </c>
      <c r="K41" s="3" t="s">
        <v>10</v>
      </c>
      <c r="L41" s="1" t="s">
        <v>11</v>
      </c>
      <c r="M41" s="4" t="s">
        <v>12</v>
      </c>
      <c r="N41" s="1" t="s">
        <v>13</v>
      </c>
      <c r="O41" s="1" t="s">
        <v>14</v>
      </c>
      <c r="P41" s="5"/>
      <c r="Q41" s="5"/>
      <c r="R41" s="5"/>
    </row>
    <row r="42" spans="1:18" ht="18.75" x14ac:dyDescent="0.3">
      <c r="A42" s="70" t="s">
        <v>95</v>
      </c>
      <c r="B42" s="71"/>
      <c r="C42" s="71"/>
      <c r="D42" s="71"/>
      <c r="E42" s="71"/>
      <c r="F42" s="71"/>
      <c r="G42" s="71"/>
      <c r="H42" s="72"/>
      <c r="I42" s="72"/>
      <c r="J42" s="72"/>
      <c r="K42" s="72"/>
      <c r="L42" s="71"/>
      <c r="M42" s="73"/>
      <c r="N42" s="71"/>
      <c r="O42" s="71"/>
      <c r="P42" s="2"/>
      <c r="Q42" s="2"/>
      <c r="R42" s="2"/>
    </row>
    <row r="43" spans="1:18" s="111" customFormat="1" ht="60" customHeight="1" x14ac:dyDescent="0.25">
      <c r="A43" s="74" t="s">
        <v>96</v>
      </c>
      <c r="B43" s="75" t="s">
        <v>86</v>
      </c>
      <c r="C43" s="76" t="s">
        <v>80</v>
      </c>
      <c r="D43" s="74" t="s">
        <v>97</v>
      </c>
      <c r="E43" s="77" t="s">
        <v>19</v>
      </c>
      <c r="F43" s="77"/>
      <c r="G43" s="78"/>
      <c r="H43" s="77"/>
      <c r="I43" s="79"/>
      <c r="J43" s="79"/>
      <c r="K43" s="80">
        <v>209393</v>
      </c>
      <c r="L43" s="81">
        <v>209393</v>
      </c>
      <c r="M43" s="82">
        <v>27000000</v>
      </c>
      <c r="N43" s="83">
        <v>382038</v>
      </c>
      <c r="O43" s="84" t="s">
        <v>19</v>
      </c>
      <c r="P43" s="109"/>
      <c r="Q43" s="110"/>
      <c r="R43" s="109"/>
    </row>
    <row r="44" spans="1:18" s="100" customFormat="1" ht="73.5" customHeight="1" x14ac:dyDescent="0.25">
      <c r="A44" s="17" t="s">
        <v>98</v>
      </c>
      <c r="B44" s="59" t="s">
        <v>99</v>
      </c>
      <c r="C44" s="60" t="s">
        <v>100</v>
      </c>
      <c r="D44" s="58" t="s">
        <v>101</v>
      </c>
      <c r="E44" s="61" t="s">
        <v>19</v>
      </c>
      <c r="F44" s="61">
        <v>600</v>
      </c>
      <c r="G44" s="61"/>
      <c r="H44" s="112"/>
      <c r="I44" s="112"/>
      <c r="J44" s="112"/>
      <c r="K44" s="112"/>
      <c r="L44" s="94">
        <v>705000</v>
      </c>
      <c r="M44" s="113">
        <v>61200570</v>
      </c>
      <c r="N44" s="113">
        <v>268355</v>
      </c>
      <c r="O44" s="61" t="s">
        <v>19</v>
      </c>
      <c r="P44" s="67"/>
      <c r="Q44" s="114"/>
      <c r="R44" s="67"/>
    </row>
    <row r="45" spans="1:18" s="111" customFormat="1" ht="30" x14ac:dyDescent="0.25">
      <c r="A45" s="74" t="s">
        <v>102</v>
      </c>
      <c r="B45" s="74" t="s">
        <v>103</v>
      </c>
      <c r="C45" s="76" t="s">
        <v>80</v>
      </c>
      <c r="D45" s="74" t="s">
        <v>104</v>
      </c>
      <c r="E45" s="115" t="s">
        <v>19</v>
      </c>
      <c r="F45" s="115"/>
      <c r="G45" s="116"/>
      <c r="H45" s="117"/>
      <c r="I45" s="118">
        <v>52154</v>
      </c>
      <c r="J45" s="118"/>
      <c r="K45" s="77"/>
      <c r="L45" s="81">
        <v>52154</v>
      </c>
      <c r="M45" s="81">
        <v>11048034</v>
      </c>
      <c r="N45" s="81">
        <v>232313.69</v>
      </c>
      <c r="O45" s="119" t="s">
        <v>19</v>
      </c>
    </row>
    <row r="46" spans="1:18" ht="65.25" customHeight="1" x14ac:dyDescent="0.25">
      <c r="A46" s="58" t="s">
        <v>105</v>
      </c>
      <c r="B46" s="58" t="s">
        <v>106</v>
      </c>
      <c r="C46" s="89">
        <v>501</v>
      </c>
      <c r="D46" s="58" t="s">
        <v>107</v>
      </c>
      <c r="E46" s="66">
        <v>9</v>
      </c>
      <c r="F46" s="66">
        <v>5</v>
      </c>
      <c r="G46" s="92"/>
      <c r="H46" s="93"/>
      <c r="I46" s="63"/>
      <c r="J46" s="63"/>
      <c r="K46" s="120">
        <v>140000</v>
      </c>
      <c r="L46" s="94">
        <v>140000</v>
      </c>
      <c r="M46" s="94">
        <v>0</v>
      </c>
      <c r="N46" s="95">
        <v>0</v>
      </c>
      <c r="O46" s="66" t="s">
        <v>19</v>
      </c>
      <c r="P46" s="42"/>
      <c r="Q46" s="43"/>
      <c r="R46" s="42"/>
    </row>
    <row r="47" spans="1:18" s="128" customFormat="1" ht="48" customHeight="1" x14ac:dyDescent="0.25">
      <c r="A47" s="74" t="s">
        <v>108</v>
      </c>
      <c r="B47" s="74" t="s">
        <v>109</v>
      </c>
      <c r="C47" s="76">
        <v>380</v>
      </c>
      <c r="D47" s="74" t="s">
        <v>110</v>
      </c>
      <c r="E47" s="121" t="s">
        <v>19</v>
      </c>
      <c r="F47" s="121" t="s">
        <v>19</v>
      </c>
      <c r="G47" s="122"/>
      <c r="H47" s="121"/>
      <c r="I47" s="123"/>
      <c r="J47" s="123"/>
      <c r="K47" s="124"/>
      <c r="L47" s="81">
        <v>0</v>
      </c>
      <c r="M47" s="125">
        <v>1146033</v>
      </c>
      <c r="N47" s="119">
        <v>4550</v>
      </c>
      <c r="O47" s="126">
        <v>0</v>
      </c>
      <c r="P47" s="127"/>
      <c r="Q47" s="127"/>
      <c r="R47" s="127"/>
    </row>
    <row r="48" spans="1:18" s="100" customFormat="1" ht="30" x14ac:dyDescent="0.25">
      <c r="A48" s="58" t="s">
        <v>111</v>
      </c>
      <c r="B48" s="58" t="s">
        <v>103</v>
      </c>
      <c r="C48" s="89">
        <v>380</v>
      </c>
      <c r="D48" s="58" t="s">
        <v>112</v>
      </c>
      <c r="E48" s="66">
        <v>55</v>
      </c>
      <c r="F48" s="66">
        <v>53</v>
      </c>
      <c r="G48" s="92"/>
      <c r="H48" s="93"/>
      <c r="I48" s="63"/>
      <c r="J48" s="63"/>
      <c r="K48" s="120">
        <v>75000</v>
      </c>
      <c r="L48" s="94">
        <v>75000</v>
      </c>
      <c r="M48" s="94">
        <v>0</v>
      </c>
      <c r="N48" s="95">
        <v>18015</v>
      </c>
      <c r="O48" s="66" t="s">
        <v>23</v>
      </c>
      <c r="P48" s="129"/>
      <c r="Q48" s="129"/>
      <c r="R48" s="129"/>
    </row>
    <row r="49" spans="1:19" s="75" customFormat="1" ht="30" x14ac:dyDescent="0.25">
      <c r="A49" s="74" t="s">
        <v>113</v>
      </c>
      <c r="B49" s="75" t="s">
        <v>114</v>
      </c>
      <c r="C49" s="76">
        <v>380</v>
      </c>
      <c r="D49" s="74" t="s">
        <v>115</v>
      </c>
      <c r="E49" s="77" t="s">
        <v>19</v>
      </c>
      <c r="F49" s="77">
        <v>800</v>
      </c>
      <c r="G49" s="78"/>
      <c r="H49" s="77"/>
      <c r="I49" s="79"/>
      <c r="J49" s="79"/>
      <c r="K49" s="80"/>
      <c r="L49" s="81">
        <v>2916046</v>
      </c>
      <c r="M49" s="82">
        <v>186172783</v>
      </c>
      <c r="N49" s="83">
        <v>12289917</v>
      </c>
      <c r="O49" s="84">
        <v>43699710.063749999</v>
      </c>
      <c r="P49" s="130"/>
      <c r="Q49" s="131"/>
      <c r="R49" s="132"/>
    </row>
    <row r="50" spans="1:19" s="111" customFormat="1" x14ac:dyDescent="0.25">
      <c r="A50" s="74"/>
      <c r="B50" s="75">
        <v>2012</v>
      </c>
      <c r="C50" s="76">
        <v>380</v>
      </c>
      <c r="D50" s="74" t="s">
        <v>116</v>
      </c>
      <c r="E50" s="77" t="s">
        <v>19</v>
      </c>
      <c r="F50" s="77" t="s">
        <v>19</v>
      </c>
      <c r="G50" s="78"/>
      <c r="H50" s="77"/>
      <c r="I50" s="79"/>
      <c r="J50" s="79"/>
      <c r="K50" s="77"/>
      <c r="L50" s="81">
        <v>195750</v>
      </c>
      <c r="M50" s="82"/>
      <c r="N50" s="83"/>
      <c r="O50" s="84" t="s">
        <v>19</v>
      </c>
      <c r="Q50" s="133"/>
    </row>
    <row r="51" spans="1:19" s="69" customFormat="1" x14ac:dyDescent="0.25">
      <c r="A51" s="134" t="s">
        <v>117</v>
      </c>
      <c r="B51" s="51"/>
      <c r="C51" s="135"/>
      <c r="D51" s="51"/>
      <c r="E51" s="136"/>
      <c r="F51" s="136"/>
      <c r="G51" s="137"/>
      <c r="H51" s="138"/>
      <c r="I51" s="138"/>
      <c r="J51" s="138"/>
      <c r="K51" s="138"/>
      <c r="L51" s="139"/>
      <c r="M51" s="140"/>
      <c r="N51" s="141"/>
      <c r="O51" s="142">
        <v>27846418.460250005</v>
      </c>
      <c r="P51" s="56"/>
      <c r="Q51" s="16"/>
      <c r="R51" s="16"/>
    </row>
    <row r="52" spans="1:19" x14ac:dyDescent="0.25">
      <c r="A52" s="143" t="s">
        <v>118</v>
      </c>
      <c r="B52" s="51"/>
      <c r="C52" s="135"/>
      <c r="D52" s="51"/>
      <c r="E52" s="144">
        <f t="shared" ref="E52:K52" si="0">SUM(E4:E51)</f>
        <v>2966</v>
      </c>
      <c r="F52" s="144">
        <f t="shared" si="0"/>
        <v>5943</v>
      </c>
      <c r="G52" s="144">
        <f t="shared" si="0"/>
        <v>0</v>
      </c>
      <c r="H52" s="144">
        <f t="shared" si="0"/>
        <v>4294643</v>
      </c>
      <c r="I52" s="144">
        <f t="shared" si="0"/>
        <v>942112</v>
      </c>
      <c r="J52" s="144">
        <f t="shared" si="0"/>
        <v>8172901.46</v>
      </c>
      <c r="K52" s="144">
        <f t="shared" si="0"/>
        <v>6909112</v>
      </c>
      <c r="L52" s="144">
        <v>32208631</v>
      </c>
      <c r="M52" s="144">
        <f>SUM(M4:M51)</f>
        <v>1078761860</v>
      </c>
      <c r="N52" s="144">
        <f>SUM(N4:N51)</f>
        <v>23996368.950000003</v>
      </c>
      <c r="O52" s="144">
        <f>SUM(O4:O51)</f>
        <v>71546128.524000004</v>
      </c>
      <c r="S52" s="145"/>
    </row>
    <row r="53" spans="1:19" x14ac:dyDescent="0.25">
      <c r="B53" s="51"/>
      <c r="C53" s="135"/>
      <c r="D53" s="51"/>
      <c r="E53" s="146"/>
      <c r="F53" s="146"/>
      <c r="G53" s="146"/>
      <c r="H53" s="146"/>
      <c r="I53" s="146"/>
      <c r="J53" s="146"/>
      <c r="K53" s="146"/>
      <c r="L53" s="147"/>
      <c r="M53" s="147"/>
      <c r="N53" s="147"/>
      <c r="O53" s="147"/>
      <c r="P53" s="57"/>
      <c r="Q53" s="148"/>
      <c r="R53" s="57"/>
    </row>
    <row r="54" spans="1:19" x14ac:dyDescent="0.25">
      <c r="A54" s="49" t="s">
        <v>119</v>
      </c>
      <c r="B54" s="49" t="s">
        <v>120</v>
      </c>
      <c r="C54" s="149">
        <v>380</v>
      </c>
      <c r="D54" s="49" t="s">
        <v>121</v>
      </c>
      <c r="E54" s="150" t="s">
        <v>19</v>
      </c>
      <c r="F54" s="151">
        <v>12000</v>
      </c>
      <c r="G54" s="152"/>
      <c r="H54" s="153">
        <v>185599571.34375</v>
      </c>
      <c r="I54" s="153">
        <v>16941470</v>
      </c>
      <c r="J54" s="153"/>
      <c r="K54" s="153"/>
      <c r="L54" s="154">
        <v>202541041</v>
      </c>
      <c r="M54" s="154">
        <v>554963468</v>
      </c>
      <c r="N54" s="154">
        <v>14598935</v>
      </c>
      <c r="O54" s="154">
        <f>259846542.3+145280308.9</f>
        <v>405126851.20000005</v>
      </c>
    </row>
    <row r="55" spans="1:19" x14ac:dyDescent="0.25">
      <c r="A55" s="143" t="s">
        <v>122</v>
      </c>
      <c r="B55" s="155"/>
      <c r="C55" s="156"/>
      <c r="D55" s="57"/>
      <c r="E55" s="144">
        <f>E52</f>
        <v>2966</v>
      </c>
      <c r="F55" s="144">
        <f>F52+F54</f>
        <v>17943</v>
      </c>
      <c r="G55" s="144">
        <f>G52+G54</f>
        <v>0</v>
      </c>
      <c r="H55" s="144">
        <f>H52+H54</f>
        <v>189894214.34375</v>
      </c>
      <c r="I55" s="144">
        <f>I52+I54</f>
        <v>17883582</v>
      </c>
      <c r="J55" s="144"/>
      <c r="K55" s="144">
        <f>K52+K54</f>
        <v>6909112</v>
      </c>
      <c r="L55" s="157">
        <f>L52+L54</f>
        <v>234749672</v>
      </c>
      <c r="M55" s="157">
        <f>M52+M54</f>
        <v>1633725328</v>
      </c>
      <c r="N55" s="157">
        <f>N52+N54</f>
        <v>38595303.950000003</v>
      </c>
      <c r="O55" s="157">
        <f>O52+O54</f>
        <v>476672979.72400004</v>
      </c>
      <c r="P55" s="158"/>
      <c r="Q55" s="159"/>
    </row>
    <row r="56" spans="1:19" x14ac:dyDescent="0.25">
      <c r="A56" s="143"/>
      <c r="B56" s="155"/>
      <c r="C56" s="156"/>
      <c r="D56" s="57"/>
      <c r="E56" s="160"/>
      <c r="F56" s="160"/>
      <c r="G56" s="57"/>
      <c r="H56" s="148"/>
      <c r="I56" s="148"/>
      <c r="J56" s="148"/>
      <c r="K56" s="148"/>
      <c r="L56" s="157"/>
      <c r="M56" s="157"/>
      <c r="N56" s="157"/>
      <c r="O56" s="157"/>
      <c r="P56" s="57"/>
      <c r="Q56" s="161"/>
      <c r="R56" s="57"/>
    </row>
    <row r="57" spans="1:19" x14ac:dyDescent="0.25">
      <c r="A57" s="143" t="s">
        <v>123</v>
      </c>
      <c r="D57" s="158"/>
      <c r="L57" s="164"/>
      <c r="M57" s="165">
        <v>1854075602</v>
      </c>
      <c r="N57" s="164"/>
      <c r="O57" s="166"/>
      <c r="Q57" s="55"/>
    </row>
    <row r="58" spans="1:19" ht="15.75" thickBot="1" x14ac:dyDescent="0.3">
      <c r="A58" s="143"/>
      <c r="L58" s="164"/>
      <c r="M58" s="164"/>
      <c r="N58" s="164"/>
      <c r="O58" s="166"/>
      <c r="Q58" s="55"/>
    </row>
    <row r="59" spans="1:19" x14ac:dyDescent="0.25">
      <c r="A59" s="167" t="s">
        <v>124</v>
      </c>
      <c r="B59" s="168"/>
      <c r="C59" s="169"/>
      <c r="D59" s="170"/>
      <c r="E59" s="171"/>
      <c r="L59" s="172"/>
      <c r="M59" s="173" t="s">
        <v>125</v>
      </c>
      <c r="N59" s="174" t="s">
        <v>126</v>
      </c>
      <c r="O59" s="164"/>
      <c r="Q59" s="55"/>
    </row>
    <row r="60" spans="1:19" x14ac:dyDescent="0.25">
      <c r="A60" s="175" t="s">
        <v>127</v>
      </c>
      <c r="E60" s="176"/>
      <c r="L60" s="177" t="s">
        <v>128</v>
      </c>
      <c r="M60" s="178">
        <f>L52+N52+O52</f>
        <v>127751128.47400001</v>
      </c>
      <c r="N60" s="179">
        <f>L55+N55+O55</f>
        <v>750017955.67400002</v>
      </c>
      <c r="Q60" s="55"/>
    </row>
    <row r="61" spans="1:19" ht="17.25" x14ac:dyDescent="0.25">
      <c r="A61" s="228" t="s">
        <v>129</v>
      </c>
      <c r="B61" s="229"/>
      <c r="C61" s="229"/>
      <c r="D61" s="229"/>
      <c r="E61" s="230"/>
      <c r="L61" s="177" t="s">
        <v>130</v>
      </c>
      <c r="M61" s="180">
        <f>-L52</f>
        <v>-32208631</v>
      </c>
      <c r="N61" s="181">
        <f>-L55</f>
        <v>-234749672</v>
      </c>
      <c r="Q61" s="55"/>
    </row>
    <row r="62" spans="1:19" x14ac:dyDescent="0.25">
      <c r="A62" s="182" t="s">
        <v>131</v>
      </c>
      <c r="E62" s="176"/>
      <c r="L62" s="177" t="s">
        <v>132</v>
      </c>
      <c r="M62" s="178">
        <f>M60+M61</f>
        <v>95542497.474000007</v>
      </c>
      <c r="N62" s="179">
        <f>N60+N61</f>
        <v>515268283.67400002</v>
      </c>
      <c r="Q62" s="55"/>
    </row>
    <row r="63" spans="1:19" ht="18" thickBot="1" x14ac:dyDescent="0.3">
      <c r="A63" s="183" t="s">
        <v>133</v>
      </c>
      <c r="E63" s="176"/>
      <c r="L63" s="184" t="s">
        <v>134</v>
      </c>
      <c r="M63" s="185">
        <f>M62/L52</f>
        <v>2.9663631923381035</v>
      </c>
      <c r="N63" s="186">
        <f>N62/L55</f>
        <v>2.1949691315181052</v>
      </c>
      <c r="Q63" s="55"/>
    </row>
    <row r="64" spans="1:19" s="190" customFormat="1" ht="17.25" x14ac:dyDescent="0.25">
      <c r="A64" s="231" t="s">
        <v>135</v>
      </c>
      <c r="B64" s="232"/>
      <c r="C64" s="232"/>
      <c r="D64" s="232"/>
      <c r="E64" s="233"/>
      <c r="F64" s="163"/>
      <c r="G64"/>
      <c r="H64" s="187"/>
      <c r="I64" s="187"/>
      <c r="J64" s="187"/>
      <c r="K64" s="187"/>
      <c r="L64" s="188"/>
      <c r="M64" s="189"/>
      <c r="N64" s="189"/>
      <c r="O64"/>
      <c r="P64"/>
      <c r="Q64" s="55"/>
      <c r="R64"/>
    </row>
    <row r="65" spans="1:18" ht="17.25" x14ac:dyDescent="0.25">
      <c r="A65" s="183" t="s">
        <v>136</v>
      </c>
      <c r="B65" s="191"/>
      <c r="C65" s="191"/>
      <c r="D65" s="191"/>
      <c r="E65" s="192"/>
      <c r="H65" s="193"/>
      <c r="I65" s="193"/>
      <c r="J65" s="193"/>
      <c r="K65" s="193"/>
      <c r="L65" s="188"/>
      <c r="M65" s="189"/>
      <c r="N65" s="189"/>
      <c r="P65" s="190"/>
      <c r="Q65" s="194"/>
      <c r="R65" s="190"/>
    </row>
    <row r="66" spans="1:18" ht="17.25" x14ac:dyDescent="0.25">
      <c r="A66" s="234" t="s">
        <v>137</v>
      </c>
      <c r="B66" s="235"/>
      <c r="C66" s="235"/>
      <c r="D66" s="235"/>
      <c r="E66" s="236"/>
      <c r="H66" s="193"/>
      <c r="I66" s="193"/>
      <c r="J66" s="193"/>
      <c r="K66" s="193"/>
      <c r="L66" s="188"/>
      <c r="M66" s="189"/>
      <c r="N66" s="189"/>
      <c r="P66" s="190"/>
      <c r="Q66" s="194"/>
      <c r="R66" s="190"/>
    </row>
    <row r="67" spans="1:18" ht="18" thickBot="1" x14ac:dyDescent="0.3">
      <c r="A67" s="196" t="s">
        <v>138</v>
      </c>
      <c r="B67" s="197"/>
      <c r="C67" s="197"/>
      <c r="D67" s="197"/>
      <c r="E67" s="198"/>
      <c r="H67" s="193"/>
      <c r="I67" s="193"/>
      <c r="J67" s="193"/>
      <c r="K67" s="193"/>
      <c r="L67" s="188"/>
      <c r="M67" s="189"/>
      <c r="N67" s="189"/>
      <c r="P67" s="190"/>
      <c r="Q67" s="194"/>
      <c r="R67" s="190"/>
    </row>
    <row r="68" spans="1:18" ht="17.25" x14ac:dyDescent="0.25">
      <c r="A68" s="195"/>
      <c r="B68" s="195"/>
      <c r="C68" s="195"/>
      <c r="D68" s="195"/>
      <c r="E68" s="195"/>
      <c r="H68" s="193"/>
      <c r="I68" s="193"/>
      <c r="J68" s="193"/>
      <c r="K68" s="193"/>
      <c r="L68" s="188"/>
      <c r="M68" s="189"/>
      <c r="N68" s="189"/>
      <c r="P68" s="190"/>
      <c r="Q68" s="194"/>
      <c r="R68" s="190"/>
    </row>
    <row r="69" spans="1:18" ht="17.25" x14ac:dyDescent="0.25">
      <c r="A69" s="17"/>
      <c r="B69" s="191"/>
      <c r="C69" s="191"/>
      <c r="D69" s="191"/>
      <c r="E69" s="191"/>
      <c r="H69" s="193"/>
      <c r="I69" s="193"/>
      <c r="J69" s="193"/>
      <c r="K69" s="193"/>
      <c r="L69" s="188"/>
      <c r="M69" s="189"/>
      <c r="N69" s="189"/>
      <c r="P69" s="190"/>
      <c r="Q69" s="194"/>
      <c r="R69" s="190"/>
    </row>
    <row r="70" spans="1:18" ht="17.25" x14ac:dyDescent="0.25">
      <c r="A70" s="17"/>
      <c r="B70" s="191"/>
      <c r="C70" s="191"/>
      <c r="D70" s="191"/>
      <c r="E70" s="191"/>
      <c r="H70" s="193"/>
      <c r="I70" s="193"/>
      <c r="J70" s="193"/>
      <c r="K70" s="193"/>
      <c r="L70" s="188"/>
      <c r="M70" s="189"/>
      <c r="N70" s="189"/>
      <c r="P70" s="190"/>
      <c r="Q70" s="194"/>
      <c r="R70" s="190"/>
    </row>
    <row r="71" spans="1:18" ht="17.25" x14ac:dyDescent="0.25">
      <c r="A71" s="199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</row>
    <row r="72" spans="1:18" ht="60" x14ac:dyDescent="0.25">
      <c r="A72" s="1" t="s">
        <v>0</v>
      </c>
      <c r="B72" s="1" t="s">
        <v>1</v>
      </c>
      <c r="C72" s="1" t="s">
        <v>2</v>
      </c>
      <c r="D72" s="2" t="s">
        <v>3</v>
      </c>
      <c r="E72" s="1" t="s">
        <v>4</v>
      </c>
      <c r="F72" s="1" t="s">
        <v>5</v>
      </c>
      <c r="G72" s="1" t="s">
        <v>6</v>
      </c>
      <c r="H72" s="3" t="s">
        <v>7</v>
      </c>
      <c r="I72" s="3" t="s">
        <v>8</v>
      </c>
      <c r="J72" s="3"/>
      <c r="K72" s="3" t="s">
        <v>139</v>
      </c>
      <c r="L72" s="1" t="s">
        <v>11</v>
      </c>
      <c r="M72" s="4" t="s">
        <v>140</v>
      </c>
      <c r="N72" s="1" t="s">
        <v>13</v>
      </c>
      <c r="O72" s="1" t="s">
        <v>14</v>
      </c>
      <c r="P72" s="5"/>
      <c r="Q72" s="5"/>
      <c r="R72" s="5"/>
    </row>
    <row r="73" spans="1:18" s="206" customFormat="1" ht="18.75" x14ac:dyDescent="0.3">
      <c r="A73" s="201" t="s">
        <v>141</v>
      </c>
      <c r="B73" s="202"/>
      <c r="C73" s="202"/>
      <c r="D73" s="202"/>
      <c r="E73" s="202"/>
      <c r="F73" s="202"/>
      <c r="G73" s="202"/>
      <c r="H73" s="203"/>
      <c r="I73" s="203"/>
      <c r="J73" s="203"/>
      <c r="K73" s="203"/>
      <c r="L73" s="202"/>
      <c r="M73" s="204"/>
      <c r="N73" s="202"/>
      <c r="O73" s="202"/>
      <c r="P73" s="205"/>
      <c r="Q73" s="205"/>
      <c r="R73" s="205"/>
    </row>
    <row r="74" spans="1:18" ht="60" x14ac:dyDescent="0.25">
      <c r="A74" s="207" t="s">
        <v>142</v>
      </c>
      <c r="B74" s="208" t="s">
        <v>47</v>
      </c>
      <c r="C74" s="208">
        <v>380</v>
      </c>
      <c r="D74" s="207" t="s">
        <v>143</v>
      </c>
      <c r="E74" s="208" t="s">
        <v>19</v>
      </c>
      <c r="F74" s="208" t="s">
        <v>19</v>
      </c>
      <c r="G74" s="208"/>
      <c r="H74" s="209"/>
      <c r="I74" s="209"/>
      <c r="J74" s="209"/>
      <c r="K74" s="209"/>
      <c r="L74" s="32"/>
      <c r="M74" s="32"/>
      <c r="N74" s="32"/>
      <c r="O74" s="32" t="s">
        <v>19</v>
      </c>
      <c r="P74" s="208"/>
      <c r="Q74" s="208"/>
      <c r="R74" s="208"/>
    </row>
    <row r="75" spans="1:18" s="215" customFormat="1" ht="60.75" customHeight="1" x14ac:dyDescent="0.25">
      <c r="A75" s="210" t="s">
        <v>144</v>
      </c>
      <c r="B75" s="211" t="s">
        <v>42</v>
      </c>
      <c r="C75" s="211">
        <v>380</v>
      </c>
      <c r="D75" s="212" t="s">
        <v>145</v>
      </c>
      <c r="E75" s="211" t="s">
        <v>19</v>
      </c>
      <c r="F75" s="211" t="s">
        <v>19</v>
      </c>
      <c r="G75" s="211"/>
      <c r="H75" s="213"/>
      <c r="I75" s="213"/>
      <c r="J75" s="213"/>
      <c r="K75" s="213"/>
      <c r="L75" s="211"/>
      <c r="M75" s="214"/>
      <c r="N75" s="211"/>
      <c r="O75" s="211" t="s">
        <v>19</v>
      </c>
    </row>
    <row r="76" spans="1:18" ht="59.25" customHeight="1" x14ac:dyDescent="0.25">
      <c r="A76" s="17" t="s">
        <v>146</v>
      </c>
      <c r="B76" s="26" t="s">
        <v>147</v>
      </c>
      <c r="C76" s="32">
        <v>501</v>
      </c>
      <c r="D76" s="17" t="s">
        <v>148</v>
      </c>
      <c r="E76" s="32">
        <v>60</v>
      </c>
      <c r="F76" s="32" t="s">
        <v>19</v>
      </c>
      <c r="G76" s="32"/>
      <c r="H76" s="32"/>
      <c r="I76" s="32"/>
      <c r="J76" s="32"/>
      <c r="K76" s="32"/>
      <c r="L76" s="32"/>
      <c r="M76" s="32"/>
      <c r="N76" s="32"/>
      <c r="O76" s="32" t="s">
        <v>19</v>
      </c>
    </row>
    <row r="77" spans="1:18" s="215" customFormat="1" ht="87.75" customHeight="1" x14ac:dyDescent="0.25">
      <c r="A77" s="216" t="s">
        <v>149</v>
      </c>
      <c r="B77" s="217" t="s">
        <v>150</v>
      </c>
      <c r="C77" s="218">
        <v>501</v>
      </c>
      <c r="D77" s="216" t="s">
        <v>151</v>
      </c>
      <c r="E77" s="218" t="s">
        <v>19</v>
      </c>
      <c r="F77" s="211" t="s">
        <v>19</v>
      </c>
      <c r="G77" s="218"/>
      <c r="H77" s="219"/>
      <c r="I77" s="219"/>
      <c r="J77" s="219"/>
      <c r="K77" s="219"/>
      <c r="L77" s="218"/>
      <c r="M77" s="218"/>
      <c r="N77" s="218"/>
      <c r="O77" s="218" t="s">
        <v>19</v>
      </c>
    </row>
    <row r="78" spans="1:18" s="51" customFormat="1" ht="59.25" customHeight="1" x14ac:dyDescent="0.25">
      <c r="A78" s="17" t="s">
        <v>152</v>
      </c>
      <c r="B78" s="17" t="s">
        <v>153</v>
      </c>
      <c r="C78" s="18">
        <v>501</v>
      </c>
      <c r="D78" s="17" t="s">
        <v>154</v>
      </c>
      <c r="E78" s="18">
        <v>150</v>
      </c>
      <c r="F78" s="18" t="s">
        <v>19</v>
      </c>
      <c r="G78" s="18"/>
      <c r="H78" s="18"/>
      <c r="I78" s="18"/>
      <c r="J78" s="18"/>
      <c r="K78" s="18"/>
      <c r="L78" s="18"/>
      <c r="M78" s="18"/>
      <c r="N78" s="18"/>
      <c r="O78" s="18" t="s">
        <v>19</v>
      </c>
    </row>
    <row r="79" spans="1:18" s="215" customFormat="1" ht="60" x14ac:dyDescent="0.25">
      <c r="A79" s="216" t="s">
        <v>155</v>
      </c>
      <c r="B79" s="217" t="s">
        <v>156</v>
      </c>
      <c r="C79" s="218">
        <v>501</v>
      </c>
      <c r="D79" s="216" t="s">
        <v>157</v>
      </c>
      <c r="E79" s="218">
        <v>75</v>
      </c>
      <c r="F79" s="218" t="s">
        <v>19</v>
      </c>
      <c r="G79" s="218"/>
      <c r="H79" s="219"/>
      <c r="I79" s="219"/>
      <c r="J79" s="219"/>
      <c r="K79" s="219"/>
      <c r="L79" s="218"/>
      <c r="M79" s="218"/>
      <c r="N79" s="218"/>
      <c r="O79" s="218" t="s">
        <v>19</v>
      </c>
    </row>
    <row r="80" spans="1:18" ht="17.25" x14ac:dyDescent="0.25">
      <c r="A80" s="199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</row>
    <row r="82" spans="1:18" s="129" customFormat="1" x14ac:dyDescent="0.25">
      <c r="A82" s="58"/>
      <c r="B82" s="59"/>
      <c r="C82" s="60"/>
      <c r="D82" s="58"/>
      <c r="E82" s="60"/>
      <c r="F82" s="60"/>
      <c r="G82" s="59"/>
      <c r="H82" s="220"/>
      <c r="I82" s="220"/>
      <c r="J82" s="220"/>
      <c r="K82" s="220"/>
      <c r="L82" s="60"/>
      <c r="M82" s="221"/>
      <c r="N82" s="60"/>
      <c r="O82" s="60"/>
      <c r="P82"/>
      <c r="Q82"/>
      <c r="R82"/>
    </row>
    <row r="83" spans="1:18" x14ac:dyDescent="0.25">
      <c r="A83" s="134"/>
      <c r="B83" s="26"/>
      <c r="C83" s="32"/>
      <c r="D83" s="17"/>
      <c r="E83" s="33"/>
      <c r="F83" s="33"/>
      <c r="G83" s="26"/>
      <c r="H83" s="222"/>
      <c r="I83" s="222"/>
      <c r="J83" s="222"/>
      <c r="K83" s="222"/>
      <c r="L83" s="35"/>
      <c r="M83" s="223"/>
      <c r="N83" s="224"/>
      <c r="O83" s="32"/>
    </row>
    <row r="84" spans="1:18" x14ac:dyDescent="0.25">
      <c r="A84" s="235"/>
      <c r="B84" s="235"/>
      <c r="C84" s="235"/>
      <c r="D84" s="235"/>
      <c r="E84" s="235"/>
    </row>
    <row r="85" spans="1:18" x14ac:dyDescent="0.25">
      <c r="A85" s="195"/>
      <c r="B85" s="195"/>
      <c r="C85" s="195"/>
      <c r="D85" s="195"/>
      <c r="E85" s="195"/>
    </row>
    <row r="86" spans="1:18" x14ac:dyDescent="0.25">
      <c r="A86" s="134"/>
      <c r="B86" s="26"/>
      <c r="C86" s="32"/>
      <c r="D86" s="17"/>
      <c r="E86" s="32"/>
      <c r="F86" s="32"/>
      <c r="G86" s="26"/>
      <c r="H86" s="222"/>
      <c r="I86" s="222"/>
      <c r="J86" s="222"/>
      <c r="K86" s="222"/>
      <c r="L86" s="32"/>
      <c r="M86" s="226"/>
      <c r="N86" s="32"/>
      <c r="O86" s="32"/>
    </row>
    <row r="87" spans="1:18" ht="17.25" x14ac:dyDescent="0.25">
      <c r="A87" s="227"/>
      <c r="B87" s="191"/>
      <c r="C87" s="191"/>
      <c r="D87" s="191"/>
    </row>
  </sheetData>
  <mergeCells count="4">
    <mergeCell ref="A61:E61"/>
    <mergeCell ref="A64:E64"/>
    <mergeCell ref="A66:E66"/>
    <mergeCell ref="A84:E84"/>
  </mergeCells>
  <pageMargins left="0.45" right="0.45" top="0.75" bottom="0.5" header="0.3" footer="0.3"/>
  <pageSetup scale="71" fitToHeight="0" orientation="landscape" r:id="rId1"/>
  <headerFooter>
    <oddHeader>&amp;C&amp;"-,Bold"&amp;13City of Round Rock Economic Development Summary
as of 9/30/2022&amp;R&amp;D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 summary 9.30.22</vt:lpstr>
      <vt:lpstr>'CC summary 9.30.22'!Print_Area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Coello</dc:creator>
  <cp:lastModifiedBy>Kelly Coello</cp:lastModifiedBy>
  <dcterms:created xsi:type="dcterms:W3CDTF">2023-04-11T13:38:00Z</dcterms:created>
  <dcterms:modified xsi:type="dcterms:W3CDTF">2023-04-11T13:42:37Z</dcterms:modified>
</cp:coreProperties>
</file>