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wallace\Downloads\Transparency Stars Web Update\"/>
    </mc:Choice>
  </mc:AlternateContent>
  <xr:revisionPtr revIDLastSave="0" documentId="8_{AB220496-464D-436D-B8D5-481C38FD0E02}" xr6:coauthVersionLast="47" xr6:coauthVersionMax="47" xr10:uidLastSave="{00000000-0000-0000-0000-000000000000}"/>
  <workbookProtection workbookAlgorithmName="SHA-512" workbookHashValue="DUzIREtYY5j8r0XC6W28bowA6RUkuuFXjZp8cE7LADU5tDjjvRV5sFxbc0DfSMCfuktKdzsXkHYccrK71TGn6g==" workbookSaltValue="bw4G+pKYYtlgerKZ0C0wew==" workbookSpinCount="100000" lockStructure="1"/>
  <bookViews>
    <workbookView xWindow="28680" yWindow="-120" windowWidth="29040" windowHeight="15720" activeTab="1" xr2:uid="{00000000-000D-0000-FFFF-FFFF00000000}"/>
  </bookViews>
  <sheets>
    <sheet name="Tax Abatements" sheetId="1" r:id="rId1"/>
    <sheet name="380 Agreements" sheetId="2" r:id="rId2"/>
    <sheet name="Other ED Agreements" sheetId="4" r:id="rId3"/>
  </sheets>
  <definedNames>
    <definedName name="_xlnm.Print_Area" localSheetId="1">'380 Agreements'!$A$1:$J$24</definedName>
    <definedName name="_xlnm.Print_Area" localSheetId="2">'Other ED Agreements'!$A$1:$J$16</definedName>
    <definedName name="_xlnm.Print_Area" localSheetId="0">'Tax Abatements'!$A$1:$I$6</definedName>
    <definedName name="_xlnm.Print_Titles" localSheetId="1">'380 Agreements'!$1:$4</definedName>
    <definedName name="_xlnm.Print_Titles" localSheetId="2">'Other ED Agreements'!$1:$4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I15" i="2" l="1"/>
  <c r="I14" i="2" l="1"/>
  <c r="I9" i="2"/>
  <c r="I10" i="2"/>
  <c r="F10" i="4" l="1"/>
  <c r="F5" i="2"/>
  <c r="I7" i="4" l="1"/>
  <c r="I12" i="2" l="1"/>
  <c r="I5" i="2"/>
</calcChain>
</file>

<file path=xl/sharedStrings.xml><?xml version="1.0" encoding="utf-8"?>
<sst xmlns="http://schemas.openxmlformats.org/spreadsheetml/2006/main" count="138" uniqueCount="98">
  <si>
    <t>City of Round Rock Economic Development Summary</t>
  </si>
  <si>
    <t>Company Name</t>
  </si>
  <si>
    <t>Term</t>
  </si>
  <si>
    <t>n/a</t>
  </si>
  <si>
    <t>2016-2026</t>
  </si>
  <si>
    <t>Minimum # of Jobs Created</t>
  </si>
  <si>
    <t>Actual # of Jobs Added</t>
  </si>
  <si>
    <t xml:space="preserve">Minimum # of Jobs Required </t>
  </si>
  <si>
    <t>Future Estimated Payments</t>
  </si>
  <si>
    <t>Total Estimated Incentive</t>
  </si>
  <si>
    <t>Future Estimated Tax Abatements</t>
  </si>
  <si>
    <t>Abatement Details</t>
  </si>
  <si>
    <t>Additional Incentives</t>
  </si>
  <si>
    <t>Summary Description</t>
  </si>
  <si>
    <t>Dell Computer Corporation</t>
  </si>
  <si>
    <t>United Parcel Service, Inc.</t>
  </si>
  <si>
    <t>Minimum Investment by Company</t>
  </si>
  <si>
    <t>NTE $4,500,000</t>
  </si>
  <si>
    <t>$500,000 for infrastructure improvements; Waive new construction permit fees.</t>
  </si>
  <si>
    <t>Bass Pro Outdoor World, LLC</t>
  </si>
  <si>
    <t>Waive all building permit fees, excluding steel inspection fee.  $500,000 worth of infrastructure improvements made by the City.</t>
  </si>
  <si>
    <t>Relocate facility.  Property tax rebate according to schedule and sales tax sharing.</t>
  </si>
  <si>
    <t xml:space="preserve">Waive site preparation and construction permit fees and road impact fees up to a maximum of $150,000.  </t>
  </si>
  <si>
    <t>*</t>
  </si>
  <si>
    <t>$        500,000*</t>
  </si>
  <si>
    <t>Notes:</t>
  </si>
  <si>
    <t>KR Acquisitions, LLC</t>
  </si>
  <si>
    <t>2016-2061</t>
  </si>
  <si>
    <t>Waiver of fees associated with the development of any commercial enterprise located on any portion of the Property that is owned and operated by the Developer or Tenant.</t>
  </si>
  <si>
    <t>2017-2028</t>
  </si>
  <si>
    <t>NTE $4,000,000</t>
  </si>
  <si>
    <t>Build destination retail sporting goods store. 
Grant payments:  100% of 1 cent sales tax.</t>
  </si>
  <si>
    <t>Chatsworth Products</t>
  </si>
  <si>
    <t>2018-2025</t>
  </si>
  <si>
    <t>Phlur, Inc.</t>
  </si>
  <si>
    <t>2019-2024</t>
  </si>
  <si>
    <t>EastGroup Properties, L.P. 
Phase I</t>
  </si>
  <si>
    <t>EastGroup Properties, L.P.
Phase II</t>
  </si>
  <si>
    <t>2019-2026</t>
  </si>
  <si>
    <t>2017-2024</t>
  </si>
  <si>
    <t>*Sales Tax Data Confidential under Texas Tax Code 321.3022 .</t>
  </si>
  <si>
    <t>2020-2025</t>
  </si>
  <si>
    <t>2020-2026</t>
  </si>
  <si>
    <t>TBD</t>
  </si>
  <si>
    <t>M4 Greenlawn, LLC 
(The District)</t>
  </si>
  <si>
    <t>2019-2041</t>
  </si>
  <si>
    <t>Construct a master-planned mixed-use project to include commercial office, hospitality, retail, service, residential and parking structure complex.  Project will result in 5,000 new jobs.  City will reimburse developer up to $12,560,000 for the cost of Public Improvements.</t>
  </si>
  <si>
    <t>BGE, Inc.</t>
  </si>
  <si>
    <t>Investex II, LLC</t>
  </si>
  <si>
    <t>The City does not have any active tax abatements.</t>
  </si>
  <si>
    <t>Ametrine, Inc.</t>
  </si>
  <si>
    <t>2021-2030</t>
  </si>
  <si>
    <t>Construct a facility.  Create jobs.  $225,000 EIPs per schedule.</t>
  </si>
  <si>
    <t>Construct a cold storage and manufacturing facility.  Create jobs.  $375,000 EIPs per schedule.</t>
  </si>
  <si>
    <t>Lease a facility at 101 W. Louis Henna Blvd.  Create jobs.  $100,000 EIPs per schedule.</t>
  </si>
  <si>
    <t>Lease a facility for minimum of 5 years.  Create jobs.  $125,000 EIP at conclusion of Year 3.</t>
  </si>
  <si>
    <t>Construct master-planned mixed use project anchored by Kalahari Resort and Convention Center.  Create jobs.  Share certain revenues (property tax, City HOT, 1% sales tax and mixed beverage tax) per agreement.</t>
  </si>
  <si>
    <t>Lease a facility at 900 E. Old Settlers Blvd.  Create jobs.  $75,000 EIPs per schedule.</t>
  </si>
  <si>
    <t>Construct a hotel and convention center.  Create jobs.  EIP = 57% of HOT tax generated; NTE $4,000,000.</t>
  </si>
  <si>
    <t>2022-2028</t>
  </si>
  <si>
    <t>Demolish existing building and construct new building.  Create jobs.  $1,000,000 EIP per schedule.</t>
  </si>
  <si>
    <t>Boardwalk Technology LLC
(East/West Manufacturing)</t>
  </si>
  <si>
    <t>SDC Austin LLC
(Sabey Data Center)</t>
  </si>
  <si>
    <t>Stonemill Hospitality LLC
(Embassy Suites)</t>
  </si>
  <si>
    <t>2022-2026</t>
  </si>
  <si>
    <t>Construct addition to existing facility. Create jobs. $250,000 EIP per schedule</t>
  </si>
  <si>
    <t>SWITCH, Ltd.</t>
  </si>
  <si>
    <t>2022-2037</t>
  </si>
  <si>
    <t>Construct a data center. Create jobs. EIP based on sales tax.</t>
  </si>
  <si>
    <t>Valex Corporation</t>
  </si>
  <si>
    <t>2022-2025</t>
  </si>
  <si>
    <t>Toppan Photomasks</t>
  </si>
  <si>
    <t>2023-2029</t>
  </si>
  <si>
    <t>Make property improvements to existing manufacturing facility. Create jobs.</t>
  </si>
  <si>
    <t>EastGroup Properties, L.P.</t>
  </si>
  <si>
    <t>Active Tax Abatements as of 9/30/2024</t>
  </si>
  <si>
    <t>Total Taxes Abated through               FY 2024</t>
  </si>
  <si>
    <t>Lease a facility for 10 years.  Create jobs.  $345,000 EIPs per schedule.</t>
  </si>
  <si>
    <t>2013-2025</t>
  </si>
  <si>
    <t>Lease a facility for 7 years.  Create jobs.  $50,000 EIPs over 2 years.</t>
  </si>
  <si>
    <t>1993-2099</t>
  </si>
  <si>
    <t>Construct 2 buildings (Bldgs. 1 &amp; 2) for industrial occupancy. EIPs according to schedule.</t>
  </si>
  <si>
    <t>Construct 2 buildings (Bldgs. 3 &amp; 4) for industrial and warehousing occupancy.  EIPs according to schedule.</t>
  </si>
  <si>
    <t>RRTX Lake Creek Hotel, L.P.</t>
  </si>
  <si>
    <t>HLI Solutions, Inc. (formerly Hubbell Lighting, Inc.)</t>
  </si>
  <si>
    <t>2023-2024</t>
  </si>
  <si>
    <t>Demolition of existing building.  EIP NTE $125,000</t>
  </si>
  <si>
    <t>Actual number of jobs may show N/A as job affidavits are not required or the project is in the construction phase as of 9/30/2024.</t>
  </si>
  <si>
    <t>Lease facility for at least 7 years. Create jobs. $225,000 EIP per schedule</t>
  </si>
  <si>
    <t>Construct distribution facility.  Create jobs.  $500,000 EIP over 2 years; add'l property tax EIP per schedule.</t>
  </si>
  <si>
    <t>Komico Technology, Inc.</t>
  </si>
  <si>
    <t>Active Chapter 380 Agreements as of 9/30/2025</t>
  </si>
  <si>
    <t>Other Economic Development Agreements as of 09/30/2025</t>
  </si>
  <si>
    <t>Total Paid Through 
FY 2025</t>
  </si>
  <si>
    <t>2024-2029</t>
  </si>
  <si>
    <t xml:space="preserve">Expand hotel. $2.65 million in improvements and corresponding Economic Development Loan. EIP based on HOT tax and Property tax. </t>
  </si>
  <si>
    <t xml:space="preserve">All amounts updated using the below worksheet. </t>
  </si>
  <si>
    <t>FIN - Finance Division - Division Files\Transparency Stars\Economic Development\FY 2025\FY25 CURRENT ED Agreements.xlsx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</si>
</sst>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4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1" fontId="0" fillId="0" borderId="4" xfId="0" applyNumberForma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42" fontId="0" fillId="0" borderId="1" xfId="0" applyNumberFormat="1" applyBorder="1" applyAlignment="1">
      <alignment wrapText="1"/>
    </xf>
    <xf numFmtId="42" fontId="0" fillId="0" borderId="1" xfId="0" applyNumberFormat="1" applyBorder="1" applyAlignment="1">
      <alignment horizontal="center" wrapText="1"/>
    </xf>
    <xf numFmtId="42" fontId="0" fillId="0" borderId="4" xfId="2" applyNumberFormat="1" applyFont="1" applyFill="1" applyBorder="1" applyAlignment="1">
      <alignment horizontal="center" wrapText="1"/>
    </xf>
    <xf numFmtId="42" fontId="0" fillId="0" borderId="1" xfId="1" applyNumberFormat="1" applyFont="1" applyFill="1" applyBorder="1" applyAlignment="1">
      <alignment horizontal="center" wrapText="1"/>
    </xf>
    <xf numFmtId="41" fontId="0" fillId="3" borderId="1" xfId="0" applyNumberFormat="1" applyFill="1" applyBorder="1" applyAlignment="1">
      <alignment horizontal="center" wrapText="1"/>
    </xf>
    <xf numFmtId="41" fontId="0" fillId="0" borderId="11" xfId="0" applyNumberForma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1" fontId="0" fillId="0" borderId="9" xfId="0" applyNumberFormat="1" applyBorder="1" applyAlignment="1">
      <alignment wrapText="1"/>
    </xf>
    <xf numFmtId="41" fontId="0" fillId="0" borderId="8" xfId="0" applyNumberFormat="1" applyBorder="1" applyAlignment="1">
      <alignment wrapText="1"/>
    </xf>
    <xf numFmtId="42" fontId="0" fillId="0" borderId="1" xfId="2" applyNumberFormat="1" applyFont="1" applyFill="1" applyBorder="1" applyAlignment="1">
      <alignment horizontal="center" wrapText="1"/>
    </xf>
    <xf numFmtId="0" fontId="0" fillId="0" borderId="16" xfId="0" applyBorder="1" applyAlignment="1">
      <alignment wrapText="1"/>
    </xf>
    <xf numFmtId="41" fontId="0" fillId="0" borderId="16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2" fontId="0" fillId="0" borderId="17" xfId="0" applyNumberForma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 applyBorder="1"/>
    <xf numFmtId="0" fontId="0" fillId="0" borderId="19" xfId="0" applyBorder="1"/>
    <xf numFmtId="0" fontId="6" fillId="0" borderId="18" xfId="0" applyFont="1" applyBorder="1" applyAlignment="1">
      <alignment wrapText="1"/>
    </xf>
    <xf numFmtId="42" fontId="0" fillId="0" borderId="16" xfId="0" applyNumberFormat="1" applyBorder="1" applyAlignment="1">
      <alignment wrapText="1"/>
    </xf>
    <xf numFmtId="42" fontId="0" fillId="0" borderId="13" xfId="0" applyNumberFormat="1" applyBorder="1" applyAlignment="1">
      <alignment horizontal="left" wrapText="1"/>
    </xf>
    <xf numFmtId="165" fontId="0" fillId="0" borderId="13" xfId="2" applyNumberFormat="1" applyFont="1" applyFill="1" applyBorder="1" applyAlignment="1">
      <alignment horizontal="center" wrapText="1"/>
    </xf>
    <xf numFmtId="0" fontId="0" fillId="0" borderId="4" xfId="2" applyNumberFormat="1" applyFont="1" applyFill="1" applyBorder="1" applyAlignment="1">
      <alignment horizontal="left" wrapText="1"/>
    </xf>
    <xf numFmtId="0" fontId="0" fillId="0" borderId="18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1" fontId="0" fillId="0" borderId="0" xfId="0" applyNumberFormat="1" applyAlignment="1">
      <alignment horizontal="center" wrapText="1"/>
    </xf>
    <xf numFmtId="42" fontId="0" fillId="0" borderId="0" xfId="1" applyNumberFormat="1" applyFont="1" applyFill="1" applyBorder="1" applyAlignment="1">
      <alignment horizontal="center" wrapText="1"/>
    </xf>
    <xf numFmtId="42" fontId="0" fillId="0" borderId="0" xfId="0" applyNumberFormat="1" applyAlignment="1">
      <alignment horizontal="center" wrapText="1"/>
    </xf>
    <xf numFmtId="41" fontId="0" fillId="0" borderId="19" xfId="0" applyNumberFormat="1" applyBorder="1" applyAlignment="1">
      <alignment wrapText="1"/>
    </xf>
    <xf numFmtId="0" fontId="0" fillId="3" borderId="0" xfId="0" applyFill="1" applyAlignment="1">
      <alignment wrapText="1"/>
    </xf>
    <xf numFmtId="41" fontId="0" fillId="0" borderId="0" xfId="0" applyNumberFormat="1" applyAlignment="1">
      <alignment horizontal="right" wrapText="1"/>
    </xf>
    <xf numFmtId="41" fontId="0" fillId="0" borderId="0" xfId="0" applyNumberFormat="1" applyAlignment="1">
      <alignment wrapText="1"/>
    </xf>
    <xf numFmtId="41" fontId="0" fillId="0" borderId="0" xfId="0" applyNumberFormat="1"/>
    <xf numFmtId="42" fontId="0" fillId="0" borderId="12" xfId="0" applyNumberFormat="1" applyBorder="1" applyAlignment="1">
      <alignment horizontal="center" wrapText="1"/>
    </xf>
    <xf numFmtId="42" fontId="0" fillId="0" borderId="14" xfId="0" applyNumberForma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164" fontId="4" fillId="0" borderId="22" xfId="1" applyNumberFormat="1" applyFont="1" applyBorder="1"/>
    <xf numFmtId="0" fontId="0" fillId="0" borderId="23" xfId="0" applyBorder="1"/>
    <xf numFmtId="165" fontId="0" fillId="0" borderId="1" xfId="2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41" fontId="0" fillId="0" borderId="6" xfId="0" applyNumberFormat="1" applyBorder="1" applyAlignment="1">
      <alignment horizontal="center" wrapText="1"/>
    </xf>
    <xf numFmtId="41" fontId="0" fillId="0" borderId="6" xfId="0" applyNumberFormat="1" applyBorder="1" applyAlignment="1">
      <alignment horizontal="center"/>
    </xf>
    <xf numFmtId="41" fontId="0" fillId="0" borderId="6" xfId="1" applyNumberFormat="1" applyFont="1" applyFill="1" applyBorder="1" applyAlignment="1">
      <alignment horizontal="center"/>
    </xf>
    <xf numFmtId="41" fontId="0" fillId="0" borderId="6" xfId="0" applyNumberFormat="1" applyBorder="1"/>
    <xf numFmtId="0" fontId="0" fillId="0" borderId="7" xfId="0" applyBorder="1"/>
    <xf numFmtId="165" fontId="0" fillId="0" borderId="1" xfId="2" applyNumberFormat="1" applyFont="1" applyFill="1" applyBorder="1" applyAlignment="1">
      <alignment horizontal="left" wrapText="1"/>
    </xf>
    <xf numFmtId="42" fontId="0" fillId="0" borderId="13" xfId="0" applyNumberFormat="1" applyBorder="1" applyAlignment="1">
      <alignment wrapText="1"/>
    </xf>
    <xf numFmtId="6" fontId="0" fillId="0" borderId="12" xfId="0" applyNumberFormat="1" applyBorder="1" applyAlignment="1">
      <alignment horizontal="center" wrapText="1"/>
    </xf>
    <xf numFmtId="42" fontId="0" fillId="0" borderId="16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15" xfId="0" applyBorder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righ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66CC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6"/>
  <sheetViews>
    <sheetView zoomScale="80" zoomScaleNormal="80" zoomScaleSheetLayoutView="80" workbookViewId="0">
      <selection activeCell="C32" sqref="C32"/>
    </sheetView>
  </sheetViews>
  <sheetFormatPr defaultRowHeight="15" x14ac:dyDescent="0.25"/>
  <cols>
    <col min="1" max="1" width="35.28515625" bestFit="1" customWidth="1"/>
    <col min="2" max="2" width="10.42578125" style="1" customWidth="1"/>
    <col min="3" max="3" width="46.42578125" customWidth="1"/>
    <col min="4" max="4" width="9.42578125" style="2" customWidth="1"/>
    <col min="5" max="5" width="8" style="2" bestFit="1" customWidth="1"/>
    <col min="6" max="6" width="16.28515625" style="2" bestFit="1" customWidth="1"/>
    <col min="7" max="7" width="13.42578125" bestFit="1" customWidth="1"/>
    <col min="8" max="8" width="13.5703125" bestFit="1" customWidth="1"/>
    <col min="9" max="9" width="37.7109375" bestFit="1" customWidth="1"/>
  </cols>
  <sheetData>
    <row r="1" spans="1:9" ht="2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18.75" x14ac:dyDescent="0.3">
      <c r="A2" s="77" t="s">
        <v>75</v>
      </c>
      <c r="B2" s="77"/>
      <c r="C2" s="77"/>
      <c r="D2" s="77"/>
      <c r="E2" s="77"/>
      <c r="F2" s="77"/>
      <c r="G2" s="77"/>
      <c r="H2" s="77"/>
      <c r="I2" s="77"/>
    </row>
    <row r="3" spans="1:9" ht="16.899999999999999" customHeight="1" thickBot="1" x14ac:dyDescent="0.35">
      <c r="A3" s="7"/>
      <c r="B3" s="7"/>
      <c r="C3" s="7"/>
      <c r="D3" s="7"/>
      <c r="E3" s="7"/>
      <c r="F3" s="7"/>
      <c r="G3" s="7"/>
    </row>
    <row r="4" spans="1:9" ht="60.75" thickBot="1" x14ac:dyDescent="0.3">
      <c r="A4" s="12" t="s">
        <v>1</v>
      </c>
      <c r="B4" s="13" t="s">
        <v>2</v>
      </c>
      <c r="C4" s="14" t="s">
        <v>11</v>
      </c>
      <c r="D4" s="13" t="s">
        <v>5</v>
      </c>
      <c r="E4" s="13" t="s">
        <v>6</v>
      </c>
      <c r="F4" s="13" t="s">
        <v>16</v>
      </c>
      <c r="G4" s="13" t="s">
        <v>76</v>
      </c>
      <c r="H4" s="13" t="s">
        <v>10</v>
      </c>
      <c r="I4" s="15" t="s">
        <v>12</v>
      </c>
    </row>
    <row r="5" spans="1:9" ht="29.65" customHeight="1" thickBot="1" x14ac:dyDescent="0.3">
      <c r="A5" s="79" t="s">
        <v>49</v>
      </c>
      <c r="B5" s="80"/>
      <c r="C5" s="80"/>
      <c r="D5" s="63"/>
      <c r="E5" s="63"/>
      <c r="F5" s="64"/>
      <c r="G5" s="65"/>
      <c r="H5" s="66"/>
      <c r="I5" s="67"/>
    </row>
    <row r="6" spans="1:9" x14ac:dyDescent="0.25">
      <c r="A6" s="53"/>
      <c r="B6" s="42"/>
      <c r="C6" s="47"/>
      <c r="D6" s="43"/>
      <c r="E6" s="43"/>
      <c r="F6" s="48"/>
      <c r="G6" s="49"/>
      <c r="H6" s="50"/>
    </row>
  </sheetData>
  <sortState xmlns:xlrd2="http://schemas.microsoft.com/office/spreadsheetml/2017/richdata2" ref="A5:I5">
    <sortCondition ref="A5"/>
  </sortState>
  <mergeCells count="3">
    <mergeCell ref="A1:I1"/>
    <mergeCell ref="A2:I2"/>
    <mergeCell ref="A5:C5"/>
  </mergeCells>
  <pageMargins left="1" right="1" top="1" bottom="1" header="0.5" footer="0.5"/>
  <pageSetup scale="60" fitToHeight="0" orientation="landscape" r:id="rId1"/>
  <headerFooter>
    <oddHeader>&amp;R&amp;D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J28"/>
  <sheetViews>
    <sheetView tabSelected="1" zoomScale="80" zoomScaleNormal="80" zoomScaleSheetLayoutView="90" workbookViewId="0">
      <pane xSplit="1" ySplit="4" topLeftCell="B5" activePane="bottomRight" state="frozen"/>
      <selection activeCell="P12" sqref="P12"/>
      <selection pane="topRight" activeCell="P12" sqref="P12"/>
      <selection pane="bottomLeft" activeCell="P12" sqref="P12"/>
      <selection pane="bottomRight" activeCell="A27" sqref="A27:J28"/>
    </sheetView>
  </sheetViews>
  <sheetFormatPr defaultRowHeight="15" x14ac:dyDescent="0.25"/>
  <cols>
    <col min="1" max="1" width="29.7109375" customWidth="1"/>
    <col min="2" max="2" width="10.42578125" style="6" customWidth="1"/>
    <col min="3" max="3" width="46.28515625" customWidth="1"/>
    <col min="4" max="4" width="9.42578125" style="2" customWidth="1"/>
    <col min="5" max="5" width="8" style="2" customWidth="1"/>
    <col min="6" max="9" width="14.28515625" customWidth="1"/>
    <col min="10" max="10" width="44" customWidth="1"/>
  </cols>
  <sheetData>
    <row r="1" spans="1:10" ht="2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6.899999999999999" customHeight="1" x14ac:dyDescent="0.3">
      <c r="A2" s="77" t="s">
        <v>91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6.899999999999999" customHeight="1" thickBot="1" x14ac:dyDescent="0.4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46.5" customHeight="1" thickBot="1" x14ac:dyDescent="0.3">
      <c r="A4" s="12" t="s">
        <v>1</v>
      </c>
      <c r="B4" s="13" t="s">
        <v>2</v>
      </c>
      <c r="C4" s="13" t="s">
        <v>13</v>
      </c>
      <c r="D4" s="13" t="s">
        <v>7</v>
      </c>
      <c r="E4" s="13" t="s">
        <v>6</v>
      </c>
      <c r="F4" s="13" t="s">
        <v>16</v>
      </c>
      <c r="G4" s="13" t="s">
        <v>93</v>
      </c>
      <c r="H4" s="13" t="s">
        <v>8</v>
      </c>
      <c r="I4" s="13" t="s">
        <v>9</v>
      </c>
      <c r="J4" s="22" t="s">
        <v>12</v>
      </c>
    </row>
    <row r="5" spans="1:10" ht="29.65" customHeight="1" x14ac:dyDescent="0.25">
      <c r="A5" s="72" t="s">
        <v>47</v>
      </c>
      <c r="B5" s="5" t="s">
        <v>38</v>
      </c>
      <c r="C5" s="3" t="s">
        <v>54</v>
      </c>
      <c r="D5" s="4">
        <v>80</v>
      </c>
      <c r="E5" s="4">
        <v>141</v>
      </c>
      <c r="F5" s="25">
        <f>975000+950000</f>
        <v>1925000</v>
      </c>
      <c r="G5" s="68">
        <v>100000</v>
      </c>
      <c r="H5" s="60">
        <v>0</v>
      </c>
      <c r="I5" s="60">
        <f>G5+H5</f>
        <v>100000</v>
      </c>
      <c r="J5" s="23"/>
    </row>
    <row r="6" spans="1:10" ht="30" customHeight="1" x14ac:dyDescent="0.25">
      <c r="A6" s="73" t="s">
        <v>19</v>
      </c>
      <c r="B6" s="9" t="s">
        <v>78</v>
      </c>
      <c r="C6" s="10" t="s">
        <v>31</v>
      </c>
      <c r="D6" s="11" t="s">
        <v>3</v>
      </c>
      <c r="E6" s="11" t="s">
        <v>3</v>
      </c>
      <c r="F6" s="18">
        <v>20000000</v>
      </c>
      <c r="G6" s="39" t="s">
        <v>24</v>
      </c>
      <c r="H6" s="18" t="s">
        <v>23</v>
      </c>
      <c r="I6" s="21" t="s">
        <v>17</v>
      </c>
      <c r="J6" s="23" t="s">
        <v>18</v>
      </c>
    </row>
    <row r="7" spans="1:10" ht="30" customHeight="1" x14ac:dyDescent="0.25">
      <c r="A7" s="73" t="s">
        <v>32</v>
      </c>
      <c r="B7" s="9" t="s">
        <v>33</v>
      </c>
      <c r="C7" s="10" t="s">
        <v>79</v>
      </c>
      <c r="D7" s="11">
        <v>40</v>
      </c>
      <c r="E7" s="11">
        <v>86</v>
      </c>
      <c r="F7" s="18">
        <v>1200000</v>
      </c>
      <c r="G7" s="16">
        <v>50000</v>
      </c>
      <c r="H7" s="25">
        <v>0</v>
      </c>
      <c r="I7" s="25">
        <v>50000</v>
      </c>
      <c r="J7" s="23"/>
    </row>
    <row r="8" spans="1:10" ht="45" x14ac:dyDescent="0.25">
      <c r="A8" s="72" t="s">
        <v>14</v>
      </c>
      <c r="B8" s="5" t="s">
        <v>80</v>
      </c>
      <c r="C8" s="3" t="s">
        <v>21</v>
      </c>
      <c r="D8" s="4" t="s">
        <v>3</v>
      </c>
      <c r="E8" s="4" t="s">
        <v>3</v>
      </c>
      <c r="F8" s="16">
        <v>0</v>
      </c>
      <c r="G8" s="38">
        <v>235695898</v>
      </c>
      <c r="H8" s="17" t="s">
        <v>23</v>
      </c>
      <c r="I8" s="52" t="s">
        <v>43</v>
      </c>
      <c r="J8" s="24" t="s">
        <v>20</v>
      </c>
    </row>
    <row r="9" spans="1:10" ht="30" x14ac:dyDescent="0.25">
      <c r="A9" s="72" t="s">
        <v>36</v>
      </c>
      <c r="B9" s="5" t="s">
        <v>39</v>
      </c>
      <c r="C9" s="3" t="s">
        <v>81</v>
      </c>
      <c r="D9" s="4" t="s">
        <v>3</v>
      </c>
      <c r="E9" s="4" t="s">
        <v>3</v>
      </c>
      <c r="F9" s="19">
        <v>7000000</v>
      </c>
      <c r="G9" s="16">
        <v>91000</v>
      </c>
      <c r="H9" s="16">
        <v>0</v>
      </c>
      <c r="I9" s="51">
        <f>+G9+H9</f>
        <v>91000</v>
      </c>
      <c r="J9" s="24"/>
    </row>
    <row r="10" spans="1:10" ht="45" x14ac:dyDescent="0.25">
      <c r="A10" s="72" t="s">
        <v>37</v>
      </c>
      <c r="B10" s="5" t="s">
        <v>38</v>
      </c>
      <c r="C10" s="3" t="s">
        <v>82</v>
      </c>
      <c r="D10" s="4" t="s">
        <v>3</v>
      </c>
      <c r="E10" s="4" t="s">
        <v>3</v>
      </c>
      <c r="F10" s="19">
        <v>9000000</v>
      </c>
      <c r="G10" s="16">
        <v>80000</v>
      </c>
      <c r="H10" s="16">
        <v>16000</v>
      </c>
      <c r="I10" s="51">
        <f>+G10+H10</f>
        <v>96000</v>
      </c>
      <c r="J10" s="24"/>
    </row>
    <row r="11" spans="1:10" x14ac:dyDescent="0.25">
      <c r="A11" s="72" t="s">
        <v>74</v>
      </c>
      <c r="B11" s="5" t="s">
        <v>85</v>
      </c>
      <c r="C11" s="3" t="s">
        <v>86</v>
      </c>
      <c r="D11" s="4" t="s">
        <v>3</v>
      </c>
      <c r="E11" s="4" t="s">
        <v>3</v>
      </c>
      <c r="F11" s="19">
        <v>125000</v>
      </c>
      <c r="G11" s="16">
        <v>125000</v>
      </c>
      <c r="H11" s="16">
        <v>0</v>
      </c>
      <c r="I11" s="51">
        <v>125000</v>
      </c>
      <c r="J11" s="24"/>
    </row>
    <row r="12" spans="1:10" ht="28.5" customHeight="1" x14ac:dyDescent="0.25">
      <c r="A12" s="72" t="s">
        <v>84</v>
      </c>
      <c r="B12" s="5" t="s">
        <v>41</v>
      </c>
      <c r="C12" s="3" t="s">
        <v>55</v>
      </c>
      <c r="D12" s="4">
        <v>50</v>
      </c>
      <c r="E12" s="4">
        <v>53</v>
      </c>
      <c r="F12" s="19">
        <v>1650000</v>
      </c>
      <c r="G12" s="16">
        <v>125000</v>
      </c>
      <c r="H12" s="17">
        <v>0</v>
      </c>
      <c r="I12" s="51">
        <f>G12+H12</f>
        <v>125000</v>
      </c>
      <c r="J12" s="24"/>
    </row>
    <row r="13" spans="1:10" ht="60" customHeight="1" x14ac:dyDescent="0.25">
      <c r="A13" s="72" t="s">
        <v>26</v>
      </c>
      <c r="B13" s="5" t="s">
        <v>27</v>
      </c>
      <c r="C13" s="3" t="s">
        <v>56</v>
      </c>
      <c r="D13" s="4">
        <v>700</v>
      </c>
      <c r="E13" s="4">
        <v>1639</v>
      </c>
      <c r="F13" s="16">
        <v>350000000</v>
      </c>
      <c r="G13" s="17" t="s">
        <v>23</v>
      </c>
      <c r="H13" s="17" t="s">
        <v>23</v>
      </c>
      <c r="I13" s="51" t="s">
        <v>43</v>
      </c>
      <c r="J13" s="24" t="s">
        <v>28</v>
      </c>
    </row>
    <row r="14" spans="1:10" ht="30" x14ac:dyDescent="0.25">
      <c r="A14" s="72" t="s">
        <v>34</v>
      </c>
      <c r="B14" s="5" t="s">
        <v>35</v>
      </c>
      <c r="C14" s="3" t="s">
        <v>57</v>
      </c>
      <c r="D14" s="4">
        <v>35</v>
      </c>
      <c r="E14" s="4">
        <v>188</v>
      </c>
      <c r="F14" s="19">
        <v>2650000</v>
      </c>
      <c r="G14" s="16">
        <v>75000</v>
      </c>
      <c r="H14" s="17">
        <v>0</v>
      </c>
      <c r="I14" s="51">
        <f>+G14+H14</f>
        <v>75000</v>
      </c>
      <c r="J14" s="24"/>
    </row>
    <row r="15" spans="1:10" ht="45" x14ac:dyDescent="0.25">
      <c r="A15" s="74" t="s">
        <v>83</v>
      </c>
      <c r="B15" s="5" t="s">
        <v>94</v>
      </c>
      <c r="C15" s="3" t="s">
        <v>95</v>
      </c>
      <c r="D15" s="4">
        <v>25</v>
      </c>
      <c r="E15" s="20">
        <v>25</v>
      </c>
      <c r="F15" s="19">
        <v>2650000</v>
      </c>
      <c r="G15" s="16">
        <v>114951</v>
      </c>
      <c r="H15" s="17">
        <v>587239</v>
      </c>
      <c r="I15" s="51">
        <f>G15+H15</f>
        <v>702190</v>
      </c>
      <c r="J15" s="24"/>
    </row>
    <row r="16" spans="1:10" ht="45" x14ac:dyDescent="0.25">
      <c r="A16" s="72" t="s">
        <v>63</v>
      </c>
      <c r="B16" s="5" t="s">
        <v>29</v>
      </c>
      <c r="C16" s="3" t="s">
        <v>58</v>
      </c>
      <c r="D16" s="4">
        <v>60</v>
      </c>
      <c r="E16" s="4">
        <v>73</v>
      </c>
      <c r="F16" s="60">
        <v>20000000</v>
      </c>
      <c r="G16" s="16">
        <v>1069772</v>
      </c>
      <c r="H16" s="17">
        <f>2254956-G16</f>
        <v>1185184</v>
      </c>
      <c r="I16" s="51" t="s">
        <v>30</v>
      </c>
      <c r="J16" s="24"/>
    </row>
    <row r="17" spans="1:10" ht="30" x14ac:dyDescent="0.25">
      <c r="A17" s="72" t="s">
        <v>66</v>
      </c>
      <c r="B17" s="5" t="s">
        <v>67</v>
      </c>
      <c r="C17" s="3" t="s">
        <v>68</v>
      </c>
      <c r="D17" s="4">
        <v>15</v>
      </c>
      <c r="E17" s="4" t="s">
        <v>3</v>
      </c>
      <c r="F17" s="60">
        <v>80000000</v>
      </c>
      <c r="G17" s="16">
        <v>309227</v>
      </c>
      <c r="H17" s="17" t="s">
        <v>43</v>
      </c>
      <c r="I17" s="51" t="s">
        <v>43</v>
      </c>
      <c r="J17" s="24"/>
    </row>
    <row r="18" spans="1:10" ht="45" x14ac:dyDescent="0.25">
      <c r="A18" s="72" t="s">
        <v>15</v>
      </c>
      <c r="B18" s="5" t="s">
        <v>4</v>
      </c>
      <c r="C18" s="3" t="s">
        <v>89</v>
      </c>
      <c r="D18" s="4">
        <v>314</v>
      </c>
      <c r="E18" s="4">
        <v>1161</v>
      </c>
      <c r="F18" s="19">
        <v>70000000</v>
      </c>
      <c r="G18" s="17">
        <v>2116000</v>
      </c>
      <c r="H18" s="17">
        <v>0</v>
      </c>
      <c r="I18" s="70">
        <v>2116000</v>
      </c>
      <c r="J18" s="24" t="s">
        <v>22</v>
      </c>
    </row>
    <row r="19" spans="1:10" x14ac:dyDescent="0.25">
      <c r="A19" s="40"/>
      <c r="B19" s="41"/>
      <c r="C19" s="42"/>
      <c r="D19" s="43"/>
      <c r="E19" s="43"/>
      <c r="F19" s="44"/>
      <c r="G19" s="45"/>
      <c r="H19" s="45"/>
      <c r="I19" s="45"/>
      <c r="J19" s="46"/>
    </row>
    <row r="20" spans="1:10" x14ac:dyDescent="0.25">
      <c r="A20" s="35" t="s">
        <v>25</v>
      </c>
      <c r="B20" s="30"/>
      <c r="C20" s="31"/>
      <c r="D20" s="32"/>
      <c r="E20" s="32"/>
      <c r="F20" s="33"/>
      <c r="G20" s="31"/>
      <c r="J20" s="34"/>
    </row>
    <row r="21" spans="1:10" x14ac:dyDescent="0.25">
      <c r="A21" s="81" t="s">
        <v>87</v>
      </c>
      <c r="B21" s="82"/>
      <c r="C21" s="82"/>
      <c r="D21" s="82"/>
      <c r="E21" s="82"/>
      <c r="F21" s="82"/>
      <c r="G21" s="82"/>
      <c r="H21" s="82"/>
      <c r="I21" s="82"/>
      <c r="J21" s="83"/>
    </row>
    <row r="22" spans="1:10" x14ac:dyDescent="0.25">
      <c r="A22" s="81" t="s">
        <v>40</v>
      </c>
      <c r="B22" s="82"/>
      <c r="C22" s="82"/>
      <c r="D22" s="82"/>
      <c r="E22" s="82"/>
      <c r="F22" s="82"/>
      <c r="G22" s="61"/>
      <c r="H22" s="61"/>
      <c r="I22" s="61"/>
      <c r="J22" s="62"/>
    </row>
    <row r="23" spans="1:10" ht="15.75" thickBot="1" x14ac:dyDescent="0.3">
      <c r="A23" s="54"/>
      <c r="B23" s="55"/>
      <c r="C23" s="56"/>
      <c r="D23" s="57"/>
      <c r="E23" s="57"/>
      <c r="F23" s="56"/>
      <c r="G23" s="56"/>
      <c r="H23" s="56"/>
      <c r="I23" s="56"/>
      <c r="J23" s="59"/>
    </row>
    <row r="27" spans="1:10" x14ac:dyDescent="0.25">
      <c r="A27" s="78" t="s">
        <v>96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x14ac:dyDescent="0.25">
      <c r="A28" s="78" t="s">
        <v>97</v>
      </c>
      <c r="B28" s="78"/>
      <c r="C28" s="78"/>
      <c r="D28" s="78"/>
      <c r="E28" s="78"/>
      <c r="F28" s="78"/>
      <c r="G28" s="78"/>
      <c r="H28" s="78"/>
      <c r="I28" s="78"/>
      <c r="J28" s="78"/>
    </row>
  </sheetData>
  <sortState xmlns:xlrd2="http://schemas.microsoft.com/office/spreadsheetml/2017/richdata2" ref="A5:I18">
    <sortCondition ref="A5:A18"/>
  </sortState>
  <mergeCells count="6">
    <mergeCell ref="A21:J21"/>
    <mergeCell ref="A1:J1"/>
    <mergeCell ref="A2:J2"/>
    <mergeCell ref="A22:F22"/>
    <mergeCell ref="A28:J28"/>
    <mergeCell ref="A27:J27"/>
  </mergeCells>
  <pageMargins left="0.75" right="0.75" top="1" bottom="1" header="0.5" footer="0.5"/>
  <pageSetup scale="59" fitToHeight="0" orientation="landscape" verticalDpi="598" r:id="rId1"/>
  <headerFooter>
    <oddHeader>&amp;R&amp;D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DA65-9873-420A-81BF-6538ADBEF56E}">
  <sheetPr>
    <tabColor rgb="FF00B050"/>
    <pageSetUpPr fitToPage="1"/>
  </sheetPr>
  <dimension ref="A1:J20"/>
  <sheetViews>
    <sheetView zoomScale="80" zoomScaleNormal="8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4" sqref="E24"/>
    </sheetView>
  </sheetViews>
  <sheetFormatPr defaultRowHeight="15" x14ac:dyDescent="0.25"/>
  <cols>
    <col min="1" max="1" width="29.7109375" customWidth="1"/>
    <col min="2" max="2" width="10.42578125" style="6" customWidth="1"/>
    <col min="3" max="3" width="46.28515625" customWidth="1"/>
    <col min="4" max="4" width="9.42578125" style="2" customWidth="1"/>
    <col min="5" max="5" width="8" style="2" customWidth="1"/>
    <col min="6" max="9" width="14.28515625" customWidth="1"/>
    <col min="10" max="10" width="44" customWidth="1"/>
  </cols>
  <sheetData>
    <row r="1" spans="1:10" ht="2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6.899999999999999" customHeight="1" x14ac:dyDescent="0.3">
      <c r="A2" s="77" t="s">
        <v>92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6.899999999999999" customHeight="1" thickBot="1" x14ac:dyDescent="0.4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46.5" customHeight="1" thickBot="1" x14ac:dyDescent="0.3">
      <c r="A4" s="12" t="s">
        <v>1</v>
      </c>
      <c r="B4" s="13" t="s">
        <v>2</v>
      </c>
      <c r="C4" s="13" t="s">
        <v>13</v>
      </c>
      <c r="D4" s="13" t="s">
        <v>7</v>
      </c>
      <c r="E4" s="13" t="s">
        <v>6</v>
      </c>
      <c r="F4" s="13" t="s">
        <v>16</v>
      </c>
      <c r="G4" s="13" t="s">
        <v>93</v>
      </c>
      <c r="H4" s="13" t="s">
        <v>8</v>
      </c>
      <c r="I4" s="13" t="s">
        <v>9</v>
      </c>
      <c r="J4" s="22" t="s">
        <v>12</v>
      </c>
    </row>
    <row r="5" spans="1:10" ht="30" customHeight="1" x14ac:dyDescent="0.25">
      <c r="A5" s="72" t="s">
        <v>50</v>
      </c>
      <c r="B5" s="5" t="s">
        <v>51</v>
      </c>
      <c r="C5" s="3" t="s">
        <v>77</v>
      </c>
      <c r="D5" s="4">
        <v>140</v>
      </c>
      <c r="E5" s="4">
        <v>50</v>
      </c>
      <c r="F5" s="19">
        <v>8680000</v>
      </c>
      <c r="G5" s="37">
        <v>276000</v>
      </c>
      <c r="H5" s="17">
        <v>69000</v>
      </c>
      <c r="I5" s="51">
        <v>345000</v>
      </c>
      <c r="J5" s="24"/>
    </row>
    <row r="6" spans="1:10" ht="30" customHeight="1" x14ac:dyDescent="0.25">
      <c r="A6" s="72" t="s">
        <v>61</v>
      </c>
      <c r="B6" s="5" t="s">
        <v>42</v>
      </c>
      <c r="C6" s="3" t="s">
        <v>52</v>
      </c>
      <c r="D6" s="4">
        <v>60</v>
      </c>
      <c r="E6" s="4">
        <v>63</v>
      </c>
      <c r="F6" s="19">
        <v>5650000</v>
      </c>
      <c r="G6" s="37">
        <v>225000</v>
      </c>
      <c r="H6" s="17">
        <v>0</v>
      </c>
      <c r="I6" s="51">
        <v>225000</v>
      </c>
      <c r="J6" s="24"/>
    </row>
    <row r="7" spans="1:10" ht="30" x14ac:dyDescent="0.25">
      <c r="A7" s="72" t="s">
        <v>48</v>
      </c>
      <c r="B7" s="5" t="s">
        <v>42</v>
      </c>
      <c r="C7" s="3" t="s">
        <v>53</v>
      </c>
      <c r="D7" s="4">
        <v>60</v>
      </c>
      <c r="E7" s="4">
        <v>21</v>
      </c>
      <c r="F7" s="19">
        <v>14000000</v>
      </c>
      <c r="G7" s="69">
        <v>225000</v>
      </c>
      <c r="H7" s="17">
        <v>150000</v>
      </c>
      <c r="I7" s="51">
        <f>G7+H7</f>
        <v>375000</v>
      </c>
      <c r="J7" s="24"/>
    </row>
    <row r="8" spans="1:10" ht="30" x14ac:dyDescent="0.25">
      <c r="A8" s="72" t="s">
        <v>90</v>
      </c>
      <c r="B8" s="5" t="s">
        <v>64</v>
      </c>
      <c r="C8" s="3" t="s">
        <v>65</v>
      </c>
      <c r="D8" s="4">
        <v>70</v>
      </c>
      <c r="E8" s="4">
        <v>27</v>
      </c>
      <c r="F8" s="19">
        <v>30000000</v>
      </c>
      <c r="G8" s="69">
        <v>250000</v>
      </c>
      <c r="H8" s="17">
        <v>500000</v>
      </c>
      <c r="I8" s="51">
        <v>750000</v>
      </c>
      <c r="J8" s="24"/>
    </row>
    <row r="9" spans="1:10" ht="90" x14ac:dyDescent="0.25">
      <c r="A9" s="72" t="s">
        <v>44</v>
      </c>
      <c r="B9" s="5" t="s">
        <v>45</v>
      </c>
      <c r="C9" s="3" t="s">
        <v>46</v>
      </c>
      <c r="D9" s="4" t="s">
        <v>3</v>
      </c>
      <c r="E9" s="4" t="s">
        <v>3</v>
      </c>
      <c r="F9" s="16">
        <v>500000000</v>
      </c>
      <c r="G9" s="38">
        <v>2825221</v>
      </c>
      <c r="H9" s="17">
        <v>22174779</v>
      </c>
      <c r="I9" s="51">
        <v>25000000</v>
      </c>
      <c r="J9" s="24"/>
    </row>
    <row r="10" spans="1:10" ht="45" x14ac:dyDescent="0.25">
      <c r="A10" s="72" t="s">
        <v>62</v>
      </c>
      <c r="B10" s="5" t="s">
        <v>59</v>
      </c>
      <c r="C10" s="3" t="s">
        <v>60</v>
      </c>
      <c r="D10" s="4">
        <v>20</v>
      </c>
      <c r="E10" s="4">
        <v>15</v>
      </c>
      <c r="F10" s="19">
        <f>185000000+5000000</f>
        <v>190000000</v>
      </c>
      <c r="G10" s="69">
        <v>1000000</v>
      </c>
      <c r="H10" s="16">
        <v>0</v>
      </c>
      <c r="I10" s="52">
        <v>1000000</v>
      </c>
      <c r="J10" s="24"/>
    </row>
    <row r="11" spans="1:10" ht="30" x14ac:dyDescent="0.25">
      <c r="A11" s="75" t="s">
        <v>71</v>
      </c>
      <c r="B11" s="28" t="s">
        <v>72</v>
      </c>
      <c r="C11" s="26" t="s">
        <v>73</v>
      </c>
      <c r="D11" s="27">
        <v>281</v>
      </c>
      <c r="E11" s="27">
        <v>259</v>
      </c>
      <c r="F11" s="19">
        <v>185000000</v>
      </c>
      <c r="G11" s="36">
        <v>600000</v>
      </c>
      <c r="H11" s="71">
        <v>650000</v>
      </c>
      <c r="I11" s="29">
        <v>1250000</v>
      </c>
      <c r="J11" s="24"/>
    </row>
    <row r="12" spans="1:10" ht="30" x14ac:dyDescent="0.25">
      <c r="A12" s="3" t="s">
        <v>69</v>
      </c>
      <c r="B12" s="5" t="s">
        <v>70</v>
      </c>
      <c r="C12" s="3" t="s">
        <v>88</v>
      </c>
      <c r="D12" s="4">
        <v>75</v>
      </c>
      <c r="E12" s="4">
        <v>79</v>
      </c>
      <c r="F12" s="19">
        <v>12000000</v>
      </c>
      <c r="G12" s="16">
        <v>150000</v>
      </c>
      <c r="H12" s="16">
        <v>0</v>
      </c>
      <c r="I12" s="17">
        <v>150000</v>
      </c>
      <c r="J12" s="24"/>
    </row>
    <row r="13" spans="1:10" x14ac:dyDescent="0.25">
      <c r="A13" s="40"/>
      <c r="B13" s="41"/>
      <c r="C13" s="42"/>
      <c r="D13" s="43"/>
      <c r="E13" s="43"/>
      <c r="F13" s="44"/>
      <c r="G13" s="45"/>
      <c r="H13" s="45"/>
      <c r="I13" s="45"/>
      <c r="J13" s="46"/>
    </row>
    <row r="14" spans="1:10" x14ac:dyDescent="0.25">
      <c r="A14" s="35" t="s">
        <v>25</v>
      </c>
      <c r="B14" s="30"/>
      <c r="C14" s="31"/>
      <c r="D14" s="32"/>
      <c r="E14" s="32"/>
      <c r="F14" s="33"/>
      <c r="G14" s="31"/>
      <c r="J14" s="34"/>
    </row>
    <row r="15" spans="1:10" ht="17.25" customHeight="1" thickBot="1" x14ac:dyDescent="0.3">
      <c r="A15" s="54"/>
      <c r="B15" s="55"/>
      <c r="C15" s="56"/>
      <c r="D15" s="57"/>
      <c r="E15" s="57"/>
      <c r="F15" s="58"/>
      <c r="G15" s="56"/>
      <c r="H15" s="56"/>
      <c r="I15" s="56"/>
      <c r="J15" s="59"/>
    </row>
    <row r="19" spans="1:10" x14ac:dyDescent="0.25">
      <c r="A19" s="78" t="s">
        <v>96</v>
      </c>
      <c r="B19" s="78"/>
      <c r="C19" s="78"/>
      <c r="D19" s="78"/>
      <c r="E19" s="78"/>
      <c r="F19" s="78"/>
      <c r="G19" s="78"/>
      <c r="H19" s="78"/>
      <c r="I19" s="78"/>
      <c r="J19" s="78"/>
    </row>
    <row r="20" spans="1:10" x14ac:dyDescent="0.25">
      <c r="A20" s="78" t="s">
        <v>97</v>
      </c>
      <c r="B20" s="78"/>
      <c r="C20" s="78"/>
      <c r="D20" s="78"/>
      <c r="E20" s="78"/>
      <c r="F20" s="78"/>
      <c r="G20" s="78"/>
      <c r="H20" s="78"/>
      <c r="I20" s="78"/>
      <c r="J20" s="78"/>
    </row>
  </sheetData>
  <sortState xmlns:xlrd2="http://schemas.microsoft.com/office/spreadsheetml/2017/richdata2" ref="A5:J12">
    <sortCondition ref="A5:A12"/>
  </sortState>
  <mergeCells count="4">
    <mergeCell ref="A1:J1"/>
    <mergeCell ref="A2:J2"/>
    <mergeCell ref="A19:J19"/>
    <mergeCell ref="A20:J20"/>
  </mergeCells>
  <pageMargins left="0.75" right="0.75" top="1" bottom="1" header="0.5" footer="0.5"/>
  <pageSetup scale="59" fitToHeight="0" orientation="landscape" r:id="rId1"/>
  <headerFooter>
    <oddHeader>&amp;R&amp;D</oddHeader>
    <oddFooter>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55C0D-7B07-42A9-8842-F5EB650F650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42b4d396-253e-4f3e-a9a9-94dca28b00ba"/>
    <ds:schemaRef ds:uri="http://purl.org/dc/terms/"/>
    <ds:schemaRef ds:uri="5b1acadb-21fe-49d4-9115-06a8879e708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3c91f86-9685-4093-a492-6a5ff9ec619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71E6C58-BCFC-4F7B-88DF-45AA38F51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E2868-072E-4CE7-8206-3B99D3849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Tax Abatements</vt:lpstr>
      <vt:lpstr>380 Agreements</vt:lpstr>
      <vt:lpstr>Other ED Agreements</vt:lpstr>
      <vt:lpstr>'380 Agreements'!Print_Area</vt:lpstr>
      <vt:lpstr>'Other ED Agreements'!Print_Area</vt:lpstr>
      <vt:lpstr>'Tax Abatements'!Print_Area</vt:lpstr>
      <vt:lpstr>'380 Agreements'!Print_Titles</vt:lpstr>
      <vt:lpstr>'Other ED Agreements'!Print_Titles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Haines</dc:creator>
  <cp:lastModifiedBy>Alex Wallace</cp:lastModifiedBy>
  <cp:lastPrinted>2026-04-03T14:41:40Z</cp:lastPrinted>
  <dcterms:created xsi:type="dcterms:W3CDTF">2017-05-26T16:42:36Z</dcterms:created>
  <dcterms:modified xsi:type="dcterms:W3CDTF">2026-04-30T21:56:38Z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